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 2016 РОКУ\Тендери\РПЗ та додаток до РПЗ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207" i="1" s="1"/>
  <c r="F203" i="1"/>
  <c r="F193" i="1"/>
  <c r="F191" i="1"/>
  <c r="F190" i="1"/>
  <c r="F172" i="1"/>
  <c r="F160" i="1"/>
  <c r="F159" i="1"/>
  <c r="F155" i="1"/>
  <c r="F153" i="1"/>
  <c r="F150" i="1"/>
  <c r="F149" i="1"/>
  <c r="F140" i="1"/>
  <c r="F136" i="1"/>
  <c r="F122" i="1"/>
  <c r="F120" i="1"/>
  <c r="F119" i="1"/>
  <c r="F118" i="1"/>
  <c r="F110" i="1" s="1"/>
  <c r="F107" i="1"/>
  <c r="F106" i="1" s="1"/>
  <c r="F103" i="1"/>
  <c r="F102" i="1" s="1"/>
  <c r="F100" i="1"/>
  <c r="F90" i="1"/>
  <c r="F87" i="1"/>
  <c r="F78" i="1"/>
  <c r="F77" i="1"/>
  <c r="F76" i="1" s="1"/>
  <c r="F74" i="1"/>
  <c r="F71" i="1"/>
  <c r="F62" i="1"/>
  <c r="F61" i="1"/>
  <c r="F49" i="1"/>
  <c r="F38" i="1" s="1"/>
  <c r="F32" i="1"/>
  <c r="F12" i="1" s="1"/>
  <c r="F8" i="1"/>
</calcChain>
</file>

<file path=xl/sharedStrings.xml><?xml version="1.0" encoding="utf-8"?>
<sst xmlns="http://schemas.openxmlformats.org/spreadsheetml/2006/main" count="503" uniqueCount="334">
  <si>
    <t xml:space="preserve">Додаток </t>
  </si>
  <si>
    <t>до річного плану закупівель на 2016 рік</t>
  </si>
  <si>
    <t>із змінами і доповненнями</t>
  </si>
  <si>
    <t>Виконавчий комітет Южноукраїнської міської ради</t>
  </si>
  <si>
    <t>Квіти зрізані та бутони квітів; насіння квітів</t>
  </si>
  <si>
    <t>01.12.2</t>
  </si>
  <si>
    <t>міський бюджет</t>
  </si>
  <si>
    <t>січень-грудень</t>
  </si>
  <si>
    <t>придбання: квіти живі (букети, розсипом, корзини) (програма "Наше місто")</t>
  </si>
  <si>
    <t>Вода мінеральна та безалкогольні напої</t>
  </si>
  <si>
    <t>11.07.1</t>
  </si>
  <si>
    <t>січень- грудень</t>
  </si>
  <si>
    <t>придбання:  мінеральна вода (утримання установи)</t>
  </si>
  <si>
    <t>Тканини бавоняні</t>
  </si>
  <si>
    <t>13.20.2</t>
  </si>
  <si>
    <t>січень -грудень</t>
  </si>
  <si>
    <t>придбання: тканини бавовняні (архів, спецфонд)</t>
  </si>
  <si>
    <t>Вироби канцелярські, паперові</t>
  </si>
  <si>
    <t>17.23.1</t>
  </si>
  <si>
    <t>в т.ч.:</t>
  </si>
  <si>
    <t>придбання: картон А 4 (утримання установи)</t>
  </si>
  <si>
    <t>придбання: журнали (утримання установи)</t>
  </si>
  <si>
    <t>придбання: конверти  марковані  (утримання установи)</t>
  </si>
  <si>
    <t>придбання: конверти не марковані (утримання установи)</t>
  </si>
  <si>
    <t>придбання: конверти А 4 (утримання установи)</t>
  </si>
  <si>
    <t>придбання: папки на зав`язках  (архів, спецфонд)</t>
  </si>
  <si>
    <t>придбання: книги канцелярські (архів, спецфонд)</t>
  </si>
  <si>
    <t>придбання: папір (архів, спецфонд)</t>
  </si>
  <si>
    <t>картонні коробки для зберігання документів (архів, спецфонд)</t>
  </si>
  <si>
    <t>посвідчення депутатів</t>
  </si>
  <si>
    <t>зошити, 48 аркушів</t>
  </si>
  <si>
    <t>блокнот-записник</t>
  </si>
  <si>
    <t>перекидні календарі</t>
  </si>
  <si>
    <t>папка на завязках</t>
  </si>
  <si>
    <t>швидкозшивач</t>
  </si>
  <si>
    <t>папка-справа</t>
  </si>
  <si>
    <t>папка накопичувальна</t>
  </si>
  <si>
    <t>закладка кольорова</t>
  </si>
  <si>
    <t>картки обліку</t>
  </si>
  <si>
    <t>папір офісний</t>
  </si>
  <si>
    <t>Паливо рідинне та газ; оливи мастильні</t>
  </si>
  <si>
    <t>19.20.2</t>
  </si>
  <si>
    <t>придбання: бензину А95 (утримання установи)</t>
  </si>
  <si>
    <t>оливи мастильні</t>
  </si>
  <si>
    <t>Фарби та лаки на основі полімерів</t>
  </si>
  <si>
    <t>20.30.1</t>
  </si>
  <si>
    <t>коректор</t>
  </si>
  <si>
    <t>Вироби пластмасові інші н.в.і.у.</t>
  </si>
  <si>
    <t>22.29.2</t>
  </si>
  <si>
    <t>придбання: файли (архів, спефонд)</t>
  </si>
  <si>
    <t>папка пластикова швидкозшивач</t>
  </si>
  <si>
    <t>папка пластикова на змійці</t>
  </si>
  <si>
    <t>папка пластикова на 20 файлів</t>
  </si>
  <si>
    <t>папка пластикова на 40 файлів</t>
  </si>
  <si>
    <t>папка платикова (куток)</t>
  </si>
  <si>
    <t>ботлер</t>
  </si>
  <si>
    <t>степлер</t>
  </si>
  <si>
    <t>дирокол</t>
  </si>
  <si>
    <t>файли</t>
  </si>
  <si>
    <t>вивіски</t>
  </si>
  <si>
    <t>вивіска (ЦНАП)</t>
  </si>
  <si>
    <t>таблички навігатор</t>
  </si>
  <si>
    <t>скриньки</t>
  </si>
  <si>
    <t>Фарби та лаки, інші та повязана з ними продукція, барвники художні та друкарські чорнила</t>
  </si>
  <si>
    <t>20.30.2</t>
  </si>
  <si>
    <t>фарби (чорнила друкарські) кольорові</t>
  </si>
  <si>
    <t>Клеї</t>
  </si>
  <si>
    <t>20.52.1</t>
  </si>
  <si>
    <t>придбання: клей ПВА (архів, спецфонд)</t>
  </si>
  <si>
    <t>клей ПВА (установа)</t>
  </si>
  <si>
    <t>Вироби з вулканічної гуми, Н.В.І.У., гума тверда; вироби з твердої гуми</t>
  </si>
  <si>
    <t>22.19.7</t>
  </si>
  <si>
    <t>ластик</t>
  </si>
  <si>
    <t>пластини, листи, плівка, фольга та стрічки з пластмас, інші</t>
  </si>
  <si>
    <t>22.21.4</t>
  </si>
  <si>
    <t>плівка</t>
  </si>
  <si>
    <t>плівка сатін</t>
  </si>
  <si>
    <t>Вироби пластмасові для будівництва, лінолеум і покриви на підлогу, тверді не пластмасові</t>
  </si>
  <si>
    <t>22.23.1</t>
  </si>
  <si>
    <t>ролети</t>
  </si>
  <si>
    <t>жалюзі</t>
  </si>
  <si>
    <t>вироби конструкційні металеві та їх частини</t>
  </si>
  <si>
    <t>25.11.2</t>
  </si>
  <si>
    <t>профіль напільний алюмінієвий</t>
  </si>
  <si>
    <t>Двері, вікна, рами до них і пороги до дверей металеві</t>
  </si>
  <si>
    <t>25.12.1</t>
  </si>
  <si>
    <t>двері металеві решітки</t>
  </si>
  <si>
    <t>Вироби ножові та столові прибори</t>
  </si>
  <si>
    <t>25.71.1</t>
  </si>
  <si>
    <t>ніж для різання паперу</t>
  </si>
  <si>
    <t>ножиці</t>
  </si>
  <si>
    <t>Замки та завіси</t>
  </si>
  <si>
    <t>25.72.1</t>
  </si>
  <si>
    <t>замки врізні</t>
  </si>
  <si>
    <t>замки навісні</t>
  </si>
  <si>
    <t>серцевини для замків</t>
  </si>
  <si>
    <t>Вироби з недорогоцінних металів</t>
  </si>
  <si>
    <t>25.99.2</t>
  </si>
  <si>
    <t>скоби для степлера</t>
  </si>
  <si>
    <t>скріпки</t>
  </si>
  <si>
    <t>лоток для паперу металевий</t>
  </si>
  <si>
    <t>підставка для паперу металева</t>
  </si>
  <si>
    <t>Машини обчислювальні, частини та приладдя для них</t>
  </si>
  <si>
    <t>26.20.1</t>
  </si>
  <si>
    <t>системний блок</t>
  </si>
  <si>
    <t>монітор</t>
  </si>
  <si>
    <t>принтер</t>
  </si>
  <si>
    <t>сканер</t>
  </si>
  <si>
    <t>копіювальний апарат</t>
  </si>
  <si>
    <t>принтер струйний</t>
  </si>
  <si>
    <t>світчі</t>
  </si>
  <si>
    <t>флеш накопичичувач</t>
  </si>
  <si>
    <t>частини та комплектуючі до компютерів і оргтехніки</t>
  </si>
  <si>
    <t>Частини та приладдя для обчислювальних машин</t>
  </si>
  <si>
    <t>26.20.4</t>
  </si>
  <si>
    <t>придбання: запчастини та комплектуючі до комп`ютерної оргтехніки  (утримання установи)</t>
  </si>
  <si>
    <t>Апаратура електрична для проводового телефонного чи телеграфного звязку, відеофони</t>
  </si>
  <si>
    <t>26.30.3</t>
  </si>
  <si>
    <t>радіотелефони</t>
  </si>
  <si>
    <t>інструменти та прилади вимірювальні, контрольні та випробувальні, інші</t>
  </si>
  <si>
    <t>26.51.6</t>
  </si>
  <si>
    <t>лічильники електроенергії</t>
  </si>
  <si>
    <t>Устаткування фотографічне та частини до нього</t>
  </si>
  <si>
    <t>26.70.1</t>
  </si>
  <si>
    <t>штатив</t>
  </si>
  <si>
    <t>Носії інформації магітні і оптичні</t>
  </si>
  <si>
    <t>26.80.1</t>
  </si>
  <si>
    <t>диски</t>
  </si>
  <si>
    <t xml:space="preserve">Елементи баластні до розрядних ламп або трубок; перетворювачі статичні; дроселі та котушки індуктивності, інші </t>
  </si>
  <si>
    <t>27.11.5</t>
  </si>
  <si>
    <t>придбання: дроселі (утримання установи)</t>
  </si>
  <si>
    <t>блок живлення</t>
  </si>
  <si>
    <t>Частини розподільчої та клерувальної апаратури батарейки, акумулятори</t>
  </si>
  <si>
    <t>27.12.4</t>
  </si>
  <si>
    <t>придбання: батарейки, акумулятори до телефонів, диктофони (утримання установи)</t>
  </si>
  <si>
    <t>Лампи розжарювання та газорозрядні електричні, лампи дугові</t>
  </si>
  <si>
    <t>27.40.1</t>
  </si>
  <si>
    <t>придбання: лампи люмінасцентні (утримання установи)</t>
  </si>
  <si>
    <t>Устаткування електричне, інше та його частини</t>
  </si>
  <si>
    <t>27.90.1</t>
  </si>
  <si>
    <t>мережні фільтри</t>
  </si>
  <si>
    <t>Крани, вентелі, клапани та подібні вироби до труб, котлів, резервуарів, цистерни і подібних виробів</t>
  </si>
  <si>
    <t>28.14.1</t>
  </si>
  <si>
    <t>кран-букси</t>
  </si>
  <si>
    <t>устаткування підіймальне та вантажне та частини до нього</t>
  </si>
  <si>
    <t>28.22.1</t>
  </si>
  <si>
    <t>механізм для опускання та підіймання ролет</t>
  </si>
  <si>
    <t>Машини конторські/офісні, інші та частини до них</t>
  </si>
  <si>
    <t>28.23.2</t>
  </si>
  <si>
    <t>придбання: тонери до копіювальних апаратів (утримання установи)</t>
  </si>
  <si>
    <t>Установки для кондиціювання повітря не побутові, не побутове холодильне та моризильне устаткування</t>
  </si>
  <si>
    <t>28.25.1</t>
  </si>
  <si>
    <t>кондиціонери</t>
  </si>
  <si>
    <t>Частини та приладдя до моторних транспортних засобів, н. в. і. у.</t>
  </si>
  <si>
    <t>29.32.3</t>
  </si>
  <si>
    <t>придбання:  запчастини  та комплектуючі для автомобілів (утримання установи)</t>
  </si>
  <si>
    <t>Меблі для сидіння та їхні частини</t>
  </si>
  <si>
    <t>31.00.1</t>
  </si>
  <si>
    <t>стільці</t>
  </si>
  <si>
    <t>стільці секції</t>
  </si>
  <si>
    <t>крісла</t>
  </si>
  <si>
    <t>Меблі конторські/офісні та меблі для підприємств</t>
  </si>
  <si>
    <t>31.01.1</t>
  </si>
  <si>
    <t>столи, стелажі, шафи</t>
  </si>
  <si>
    <t>столи стелажі (установа)</t>
  </si>
  <si>
    <t>шафа спеціальна під картотеку</t>
  </si>
  <si>
    <t>Убори наголовні захисні, ручки для написання та олівці, дошки, штемпелі для датування, опечатування та номерування, стрічки для друкарських машинок, штемпельні подушечки</t>
  </si>
  <si>
    <t>32.99.1</t>
  </si>
  <si>
    <t xml:space="preserve">придбання: ручки, олівці прості, маркери (архів, спецфонд) </t>
  </si>
  <si>
    <t>ручки кульові</t>
  </si>
  <si>
    <t>ручки автомат</t>
  </si>
  <si>
    <t>ручки</t>
  </si>
  <si>
    <t>олівець простий</t>
  </si>
  <si>
    <t>маркери</t>
  </si>
  <si>
    <t>стрижень</t>
  </si>
  <si>
    <t>придбання: печатки, штампи  (утримання установи)</t>
  </si>
  <si>
    <t>Вироби промислові, інші  н.в.і.у.</t>
  </si>
  <si>
    <t>32.99.5</t>
  </si>
  <si>
    <t>міській бюджет</t>
  </si>
  <si>
    <t>придбання: ритуальних вінків (програма "Наше місто")</t>
  </si>
  <si>
    <t>Монтування  електричного устаткування</t>
  </si>
  <si>
    <t>33.20.5</t>
  </si>
  <si>
    <t>послуги з установки електролічильника (утримання установи)</t>
  </si>
  <si>
    <t>Розподіляння електричної енергії</t>
  </si>
  <si>
    <t>35.13.1</t>
  </si>
  <si>
    <t>оплата послуг з електропостачання (утримання установи)</t>
  </si>
  <si>
    <t xml:space="preserve">оплата послуг з електропостачання (програма "Наше місто") </t>
  </si>
  <si>
    <t>Пара та гаряча вода; постачання пари та гарячої води</t>
  </si>
  <si>
    <t>35.30.1</t>
  </si>
  <si>
    <t>оплата послуг з теплопостачання (утримання установи)</t>
  </si>
  <si>
    <t>оплата послуг з теплопостачання (програма "Наше місто")</t>
  </si>
  <si>
    <t>оплата послуг з постачання гарячої води (програма "Наше місто")</t>
  </si>
  <si>
    <t>Обробляння та розподіляння води трубопроводами</t>
  </si>
  <si>
    <t>36.00.2</t>
  </si>
  <si>
    <t>оплата послуг з водопостачання (утримання установи)</t>
  </si>
  <si>
    <t xml:space="preserve">оплата послуг з водопостачання (програма "Наше місто") </t>
  </si>
  <si>
    <t>Послуги каналізаційні</t>
  </si>
  <si>
    <t>37.00.1</t>
  </si>
  <si>
    <t>оплата послуг з водовідведення (утримання установи)</t>
  </si>
  <si>
    <t>оплата послуг з водовідведення (програма "Наше місто")</t>
  </si>
  <si>
    <t xml:space="preserve">Збирання безпечних відходів, непридатних для вторинного використання </t>
  </si>
  <si>
    <t>38.11.2</t>
  </si>
  <si>
    <t>оплата послуг з вивезення та утилізації відходів (утримання установи)</t>
  </si>
  <si>
    <t>Відходи безпечні, інші, придатні до вторинного використання, зібрані</t>
  </si>
  <si>
    <t>38.11.5</t>
  </si>
  <si>
    <t>оплата послуги: утилізація оргтехніки ( утримання установи)</t>
  </si>
  <si>
    <t>Монтаж водопровідних, каналізаційних, систем опалення, вентеляції та кондиціювання повітря</t>
  </si>
  <si>
    <t>43.22.1</t>
  </si>
  <si>
    <t>установка кондиціонерів</t>
  </si>
  <si>
    <t>технічне обслуговування кондиціонерів</t>
  </si>
  <si>
    <t>Роботи  будівельні, монтажні, ішні</t>
  </si>
  <si>
    <t>43.29.1</t>
  </si>
  <si>
    <t>установка профілю</t>
  </si>
  <si>
    <t>Роботи щодо укладання та покривання підлоги, облицювання стін і обклеювання шпалерами стін, інші</t>
  </si>
  <si>
    <t>43.33.2</t>
  </si>
  <si>
    <t>ремонт кабінетів</t>
  </si>
  <si>
    <t>монтаж сталевих конструкцій</t>
  </si>
  <si>
    <t>43.99.5</t>
  </si>
  <si>
    <t>встановлення ролет</t>
  </si>
  <si>
    <t>встановлення металевих дверей, решіток</t>
  </si>
  <si>
    <t>Технічне обслуговування та ремонтування автомобілів і маловантажних автотранспортних засобів</t>
  </si>
  <si>
    <t>45.20.1</t>
  </si>
  <si>
    <t>оплата послуг з поточного ремонту та технічного обслуговування автомобілів (утримання установи)</t>
  </si>
  <si>
    <t>оплата послуг з щоденного техогляду автомобілів (утримання установи)</t>
  </si>
  <si>
    <t>оплата послуг з інструктажу водіїі (утримання установи)</t>
  </si>
  <si>
    <t>оплата послуги: діагностика автомобілів (утримання установи)</t>
  </si>
  <si>
    <t>оплата послуг з шиномонтажу (утримання установи)</t>
  </si>
  <si>
    <t>Роздрібна торгівля фармацевтичними товарами в спеціалізованих магазинах</t>
  </si>
  <si>
    <t>47.73.7</t>
  </si>
  <si>
    <t>забезпечення безкоштовними серцево-судинними ліками (програма "Запобігання та лікування серцево-судинних та серцево-мозкових захворювань на 2015-2020 рр.")</t>
  </si>
  <si>
    <t>забезпечення хворих на цукровий діабет лікарськими засобами (Міська програма і централізовані заходи з лікування хворих на цукровий та нецукровий діабет на 2014-2016 рр.)</t>
  </si>
  <si>
    <t>придбання медикаментів (утримання установи)</t>
  </si>
  <si>
    <t>Газети друковані</t>
  </si>
  <si>
    <t>58.13.1</t>
  </si>
  <si>
    <t>оплата послуг з висвітлення діяльності виконавчих органів через газету "Контакт" (утримання установи)</t>
  </si>
  <si>
    <t>оплата послуг з висвітлення депутатської діяльності через газету "Контакт" (МП "Інформаційна підтримка розвитку міста …")</t>
  </si>
  <si>
    <t>оплата послуг з розміщення оголошень в газеті "Контакт" (МП "Управління майном комунальної форми ...")</t>
  </si>
  <si>
    <t>послуги щодо забезпечення харчування за контрактом</t>
  </si>
  <si>
    <t>56.29.1</t>
  </si>
  <si>
    <t>послуги громадського харчування</t>
  </si>
  <si>
    <t>Послуги щодо видавання друкованої продукції, інші</t>
  </si>
  <si>
    <t>58.19.1</t>
  </si>
  <si>
    <t>придбання: поштові  марки  (утримання установи)</t>
  </si>
  <si>
    <t>придбання: грамоти подяки (програма "Наше місто")</t>
  </si>
  <si>
    <t>придбання: папки (програма "Наше місто")</t>
  </si>
  <si>
    <t>Програмне забезпечення як завантажені файли</t>
  </si>
  <si>
    <t>58.29.3</t>
  </si>
  <si>
    <t>оплата послуги: програмне забезпечення М.Е.doc (утримання установи)</t>
  </si>
  <si>
    <t>оплата послуги: електронні ключі (утримання установи)</t>
  </si>
  <si>
    <t>оплата послуг програмного комплексу "Ліга-Закон" (утримання установи)</t>
  </si>
  <si>
    <t>Послуги щодо підготування програм і щодо телерадіомовлення</t>
  </si>
  <si>
    <t>60.20.1</t>
  </si>
  <si>
    <t>оплата послуг з висвітлення діяльності виконавчих органів через телебачення  (прямий ефір) (утримання установи)</t>
  </si>
  <si>
    <t>Послуги щодо передавання даних і повідомлень</t>
  </si>
  <si>
    <t>61.10.1</t>
  </si>
  <si>
    <t>оплата телекомунікаційних послуг-телефонний зв’язок (утримання установи)</t>
  </si>
  <si>
    <t>підключення телефонного номера</t>
  </si>
  <si>
    <t>оплата телекомунікаційних послуг-телефонний зв’язок (програма "Наше місто")</t>
  </si>
  <si>
    <t>Послуги щодо передавання даних мережами проводового зв'язку</t>
  </si>
  <si>
    <t>61.10.3</t>
  </si>
  <si>
    <t>оплата послуг за користування каналами зв’язку-некомутовані канали (утримання установи)</t>
  </si>
  <si>
    <t>Послуги зв'язку Інтернетом проводовими мережами</t>
  </si>
  <si>
    <t>61.10.4</t>
  </si>
  <si>
    <t>оплата послуг з Інтернет зв’язку (утримання установи)</t>
  </si>
  <si>
    <t>оплата послуг з Інтернет зв’язку (архів, спецфонд)</t>
  </si>
  <si>
    <t>Послуги щодо розповсюджування програм у домівки за допомогою проводової інфраструктури</t>
  </si>
  <si>
    <t>61.10.5</t>
  </si>
  <si>
    <t>оплата послуг кабельного телебачення (програма "Наше місто")</t>
  </si>
  <si>
    <t>Розміщення інформації на веб-узлах щодо програмного застосування та інші послуги щодо</t>
  </si>
  <si>
    <t>63.12.1</t>
  </si>
  <si>
    <t>оплата послуги підтримка веб-сайта (утримання установи)</t>
  </si>
  <si>
    <t>адаптація та архівація сайту</t>
  </si>
  <si>
    <t>Послуги щодо грошового посередництва, інші, н. в. і. у.</t>
  </si>
  <si>
    <t>64.19.3</t>
  </si>
  <si>
    <t>оплата банківських  послуг (утримання установи)</t>
  </si>
  <si>
    <t>Послуги щодо страхування життя</t>
  </si>
  <si>
    <t>65.11.1</t>
  </si>
  <si>
    <t>оплата послуги: страхування водіїв (утримання установи)</t>
  </si>
  <si>
    <t>Послуги щодо страхування автотранспорту</t>
  </si>
  <si>
    <t>65.12.2</t>
  </si>
  <si>
    <t>оплата послуги: страхування автомобілів (утримання установи)</t>
  </si>
  <si>
    <t>Послуги щодо страхування майна від пожежі та інших небезпек</t>
  </si>
  <si>
    <t>65.12.4</t>
  </si>
  <si>
    <t>оплата послуги: страхування орендованих приміщень (утримання установи)</t>
  </si>
  <si>
    <t>Послуги щодо оренди й експлуатування власної чи взятої у лізинг нерухомості</t>
  </si>
  <si>
    <t>68.20.1</t>
  </si>
  <si>
    <t>надання послуг: оплата експлуатаційних послуг (утримання установи, ВДРВ, архів)</t>
  </si>
  <si>
    <t>надання послуг: оплата експлуатаційних послуг (архів спецфонд)</t>
  </si>
  <si>
    <t>оренда приміщень (утримання установи)</t>
  </si>
  <si>
    <t>оренда приміщення (архів, спецфонд)</t>
  </si>
  <si>
    <t>надання послуг: обслуговування прибудинкових територій - квартплата (програма "Наше місто")</t>
  </si>
  <si>
    <t>Послуги агенств нерухомості</t>
  </si>
  <si>
    <t>68.31.1</t>
  </si>
  <si>
    <t>Проведення експертизи генерального плану (МП "Капітального будівництва об`єктів ЖКГ")</t>
  </si>
  <si>
    <t>проведення технічної інвентаризації, експертної оцінки (МП "Управління майном комунальної форми ...")</t>
  </si>
  <si>
    <t>проведення незалежної оцінки, рецензування та експертиза документації ….( програма "Приватизації майна комунальної власності…")</t>
  </si>
  <si>
    <t>ДБН</t>
  </si>
  <si>
    <t>Розроблення містобудівної документації (оновлення, коригування генплану  розвитку  м. Южноукраїнська )(МП "Капітального будівництва об`єктів ЖКГ")</t>
  </si>
  <si>
    <t>Послуги консультаційні щодо господарської діяльності, інші</t>
  </si>
  <si>
    <t>70.22.3</t>
  </si>
  <si>
    <t>Ліквідація комунального підприємства (МП "Управління майном комунальної форми ...")</t>
  </si>
  <si>
    <t>Послуги щодо технічного випробування й аналізування</t>
  </si>
  <si>
    <t>71.20.1</t>
  </si>
  <si>
    <t>проведення замірів опору ізоляції електричних мереж</t>
  </si>
  <si>
    <t>Послуги систем безпеки</t>
  </si>
  <si>
    <t>80.20.1</t>
  </si>
  <si>
    <t>оплата послуг по охоронній сигналізації (утримання установи, ВДРВ, архів )</t>
  </si>
  <si>
    <t>Встановлення системи охорони ЦНАП</t>
  </si>
  <si>
    <t>Оплата послуг охорони ЦНАП</t>
  </si>
  <si>
    <t>оплата послуг по охоронній сигналізації (архів, спецфонд)</t>
  </si>
  <si>
    <t>Послуги з навчання дорослих інші</t>
  </si>
  <si>
    <t>80.42.1</t>
  </si>
  <si>
    <t>послуги з навчання та підвищення кваліфікації членів Комітету з конкурсних торгів (утримання установи)</t>
  </si>
  <si>
    <t>курси пожежної безпеки</t>
  </si>
  <si>
    <t>Послуги пожежних  служб</t>
  </si>
  <si>
    <t>84.25.1</t>
  </si>
  <si>
    <t>оплата послуги: повірка вогнегасників (утримання установи)</t>
  </si>
  <si>
    <t>оплата послуги: повірка вогнегасників (архів, спецфонд)</t>
  </si>
  <si>
    <t>Послуги у сфері загальної лікарської практики</t>
  </si>
  <si>
    <t>86.21.1</t>
  </si>
  <si>
    <t>надання послуг з щоденного медогляду водіїв (утримання установи)</t>
  </si>
  <si>
    <t>Послуги інших громадських організацій (крім послуг щодо надання фінансової допомоги, грантів) н.в.і.у.</t>
  </si>
  <si>
    <t>94.99.1</t>
  </si>
  <si>
    <t>сплата членських внесків (програма "Наше місто")</t>
  </si>
  <si>
    <t>Ремонтування комп'ютерів і периферійного устаткування</t>
  </si>
  <si>
    <t>95.11.1</t>
  </si>
  <si>
    <t>діагностика комп`ютерної техніки (утримання установи)</t>
  </si>
  <si>
    <t>діагностика копіювальних апаратів коніка ВДРВ</t>
  </si>
  <si>
    <t>оплата послуги: поточний ремонт оргтехніки (утримання установи)</t>
  </si>
  <si>
    <t>оплата послуги: технічне обслуговування оргтехніки (архів, спецфонд)</t>
  </si>
  <si>
    <t>(за рішенням  Тендерного комітету від 02.09.2016  № 2)</t>
  </si>
  <si>
    <t>Голова Тендерного комітету                                                                                                                              І.В.Головченко</t>
  </si>
  <si>
    <t>Член тендерного комітету                                                                                                                               С.О. Шелудько</t>
  </si>
  <si>
    <t>станом на 02.09.2016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</si>
</sst>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workbookViewId="0">
      <selection activeCell="A7" sqref="A7:G7"/>
    </sheetView>
  </sheetViews>
  <sheetFormatPr defaultRowHeight="15" x14ac:dyDescent="0.25"/>
  <cols>
    <col min="1" max="1" width="3.5703125" customWidth="1"/>
    <col min="2" max="2" width="24" customWidth="1"/>
    <col min="6" max="6" width="12" customWidth="1"/>
    <col min="7" max="7" width="3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/>
      <c r="B3" s="3" t="s">
        <v>2</v>
      </c>
      <c r="C3" s="3"/>
      <c r="D3" s="3"/>
      <c r="E3" s="3"/>
      <c r="F3" s="3"/>
      <c r="G3" s="3"/>
    </row>
    <row r="4" spans="1:7" x14ac:dyDescent="0.25">
      <c r="A4" s="4" t="s">
        <v>333</v>
      </c>
      <c r="B4" s="5"/>
      <c r="C4" s="5"/>
      <c r="D4" s="5"/>
      <c r="E4" s="5"/>
      <c r="F4" s="5"/>
      <c r="G4" s="5"/>
    </row>
    <row r="5" spans="1:7" x14ac:dyDescent="0.25">
      <c r="A5" s="6" t="s">
        <v>3</v>
      </c>
      <c r="B5" s="7"/>
      <c r="C5" s="7"/>
      <c r="D5" s="7"/>
      <c r="E5" s="7"/>
      <c r="F5" s="7"/>
      <c r="G5" s="7"/>
    </row>
    <row r="6" spans="1:7" x14ac:dyDescent="0.25">
      <c r="A6" s="8"/>
      <c r="B6" s="9"/>
      <c r="C6" s="9"/>
      <c r="D6" s="9"/>
      <c r="E6" s="9"/>
      <c r="F6" s="9"/>
      <c r="G6" s="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10"/>
      <c r="B8" s="11" t="s">
        <v>4</v>
      </c>
      <c r="C8" s="12" t="s">
        <v>5</v>
      </c>
      <c r="D8" s="13" t="s">
        <v>6</v>
      </c>
      <c r="E8" s="13" t="s">
        <v>7</v>
      </c>
      <c r="F8" s="14">
        <f>6830-3470+3470</f>
        <v>6830</v>
      </c>
      <c r="G8" s="15" t="s">
        <v>8</v>
      </c>
    </row>
    <row r="9" spans="1:7" ht="22.5" customHeight="1" x14ac:dyDescent="0.25">
      <c r="A9" s="16"/>
      <c r="B9" s="17"/>
      <c r="C9" s="18"/>
      <c r="D9" s="19"/>
      <c r="E9" s="19"/>
      <c r="F9" s="20"/>
      <c r="G9" s="21"/>
    </row>
    <row r="10" spans="1:7" ht="25.5" customHeight="1" x14ac:dyDescent="0.25">
      <c r="A10" s="22"/>
      <c r="B10" s="23" t="s">
        <v>9</v>
      </c>
      <c r="C10" s="24" t="s">
        <v>10</v>
      </c>
      <c r="D10" s="25" t="s">
        <v>6</v>
      </c>
      <c r="E10" s="25" t="s">
        <v>11</v>
      </c>
      <c r="F10" s="26">
        <v>1800</v>
      </c>
      <c r="G10" s="27" t="s">
        <v>12</v>
      </c>
    </row>
    <row r="11" spans="1:7" ht="24.75" customHeight="1" x14ac:dyDescent="0.25">
      <c r="A11" s="28"/>
      <c r="B11" s="29" t="s">
        <v>13</v>
      </c>
      <c r="C11" s="30" t="s">
        <v>14</v>
      </c>
      <c r="D11" s="25" t="s">
        <v>6</v>
      </c>
      <c r="E11" s="31" t="s">
        <v>15</v>
      </c>
      <c r="F11" s="32">
        <v>2250</v>
      </c>
      <c r="G11" s="33" t="s">
        <v>16</v>
      </c>
    </row>
    <row r="12" spans="1:7" x14ac:dyDescent="0.25">
      <c r="A12" s="10"/>
      <c r="B12" s="11" t="s">
        <v>17</v>
      </c>
      <c r="C12" s="12" t="s">
        <v>18</v>
      </c>
      <c r="D12" s="13" t="s">
        <v>6</v>
      </c>
      <c r="E12" s="13" t="s">
        <v>11</v>
      </c>
      <c r="F12" s="32">
        <f>SUM(F13:F32)</f>
        <v>102877</v>
      </c>
      <c r="G12" s="29" t="s">
        <v>19</v>
      </c>
    </row>
    <row r="13" spans="1:7" ht="24.75" customHeight="1" x14ac:dyDescent="0.25">
      <c r="A13" s="34"/>
      <c r="B13" s="35"/>
      <c r="C13" s="36"/>
      <c r="D13" s="37"/>
      <c r="E13" s="37"/>
      <c r="F13" s="38">
        <v>1800</v>
      </c>
      <c r="G13" s="33" t="s">
        <v>20</v>
      </c>
    </row>
    <row r="14" spans="1:7" ht="26.25" customHeight="1" x14ac:dyDescent="0.25">
      <c r="A14" s="34"/>
      <c r="B14" s="35"/>
      <c r="C14" s="36"/>
      <c r="D14" s="37"/>
      <c r="E14" s="37"/>
      <c r="F14" s="38">
        <v>4200</v>
      </c>
      <c r="G14" s="33" t="s">
        <v>21</v>
      </c>
    </row>
    <row r="15" spans="1:7" ht="27" customHeight="1" x14ac:dyDescent="0.25">
      <c r="A15" s="34"/>
      <c r="B15" s="35"/>
      <c r="C15" s="36"/>
      <c r="D15" s="37"/>
      <c r="E15" s="37"/>
      <c r="F15" s="38">
        <v>8250</v>
      </c>
      <c r="G15" s="33" t="s">
        <v>22</v>
      </c>
    </row>
    <row r="16" spans="1:7" ht="25.5" customHeight="1" x14ac:dyDescent="0.25">
      <c r="A16" s="34"/>
      <c r="B16" s="35"/>
      <c r="C16" s="36"/>
      <c r="D16" s="37"/>
      <c r="E16" s="37"/>
      <c r="F16" s="38">
        <v>100</v>
      </c>
      <c r="G16" s="33" t="s">
        <v>23</v>
      </c>
    </row>
    <row r="17" spans="1:7" ht="25.5" customHeight="1" x14ac:dyDescent="0.25">
      <c r="A17" s="34"/>
      <c r="B17" s="35"/>
      <c r="C17" s="36"/>
      <c r="D17" s="37"/>
      <c r="E17" s="37"/>
      <c r="F17" s="38">
        <v>180</v>
      </c>
      <c r="G17" s="33" t="s">
        <v>24</v>
      </c>
    </row>
    <row r="18" spans="1:7" ht="27" customHeight="1" x14ac:dyDescent="0.25">
      <c r="A18" s="34"/>
      <c r="B18" s="35"/>
      <c r="C18" s="36"/>
      <c r="D18" s="37"/>
      <c r="E18" s="37"/>
      <c r="F18" s="38">
        <v>2600</v>
      </c>
      <c r="G18" s="33" t="s">
        <v>25</v>
      </c>
    </row>
    <row r="19" spans="1:7" ht="24.75" customHeight="1" x14ac:dyDescent="0.25">
      <c r="A19" s="34"/>
      <c r="B19" s="35"/>
      <c r="C19" s="36"/>
      <c r="D19" s="37"/>
      <c r="E19" s="37"/>
      <c r="F19" s="38">
        <v>200</v>
      </c>
      <c r="G19" s="33" t="s">
        <v>26</v>
      </c>
    </row>
    <row r="20" spans="1:7" ht="11.25" customHeight="1" x14ac:dyDescent="0.25">
      <c r="A20" s="34"/>
      <c r="B20" s="35"/>
      <c r="C20" s="36"/>
      <c r="D20" s="37"/>
      <c r="E20" s="37"/>
      <c r="F20" s="38">
        <v>4000</v>
      </c>
      <c r="G20" s="33" t="s">
        <v>27</v>
      </c>
    </row>
    <row r="21" spans="1:7" ht="25.5" customHeight="1" x14ac:dyDescent="0.25">
      <c r="A21" s="39"/>
      <c r="B21" s="35"/>
      <c r="C21" s="36"/>
      <c r="D21" s="37"/>
      <c r="E21" s="37"/>
      <c r="F21" s="38">
        <v>10977</v>
      </c>
      <c r="G21" s="33" t="s">
        <v>28</v>
      </c>
    </row>
    <row r="22" spans="1:7" ht="18.75" customHeight="1" x14ac:dyDescent="0.25">
      <c r="A22" s="40"/>
      <c r="B22" s="35"/>
      <c r="C22" s="36"/>
      <c r="D22" s="37"/>
      <c r="E22" s="37"/>
      <c r="F22" s="38">
        <v>100</v>
      </c>
      <c r="G22" s="33" t="s">
        <v>29</v>
      </c>
    </row>
    <row r="23" spans="1:7" ht="15.75" customHeight="1" x14ac:dyDescent="0.25">
      <c r="A23" s="40"/>
      <c r="B23" s="35"/>
      <c r="C23" s="36"/>
      <c r="D23" s="37"/>
      <c r="E23" s="37"/>
      <c r="F23" s="38">
        <v>180</v>
      </c>
      <c r="G23" s="33" t="s">
        <v>30</v>
      </c>
    </row>
    <row r="24" spans="1:7" ht="16.5" customHeight="1" x14ac:dyDescent="0.25">
      <c r="A24" s="40"/>
      <c r="B24" s="35"/>
      <c r="C24" s="36"/>
      <c r="D24" s="37"/>
      <c r="E24" s="37"/>
      <c r="F24" s="38">
        <v>770</v>
      </c>
      <c r="G24" s="33" t="s">
        <v>31</v>
      </c>
    </row>
    <row r="25" spans="1:7" ht="16.5" customHeight="1" x14ac:dyDescent="0.25">
      <c r="A25" s="40"/>
      <c r="B25" s="35"/>
      <c r="C25" s="36"/>
      <c r="D25" s="37"/>
      <c r="E25" s="37"/>
      <c r="F25" s="38">
        <v>900</v>
      </c>
      <c r="G25" s="33" t="s">
        <v>32</v>
      </c>
    </row>
    <row r="26" spans="1:7" ht="13.5" customHeight="1" x14ac:dyDescent="0.25">
      <c r="A26" s="40"/>
      <c r="B26" s="35"/>
      <c r="C26" s="36"/>
      <c r="D26" s="37"/>
      <c r="E26" s="37"/>
      <c r="F26" s="38">
        <v>1440</v>
      </c>
      <c r="G26" s="33" t="s">
        <v>33</v>
      </c>
    </row>
    <row r="27" spans="1:7" ht="13.5" customHeight="1" x14ac:dyDescent="0.25">
      <c r="A27" s="40"/>
      <c r="B27" s="35"/>
      <c r="C27" s="36"/>
      <c r="D27" s="37"/>
      <c r="E27" s="37"/>
      <c r="F27" s="38">
        <v>2000</v>
      </c>
      <c r="G27" s="33" t="s">
        <v>34</v>
      </c>
    </row>
    <row r="28" spans="1:7" ht="14.25" customHeight="1" x14ac:dyDescent="0.25">
      <c r="A28" s="40"/>
      <c r="B28" s="35"/>
      <c r="C28" s="36"/>
      <c r="D28" s="37"/>
      <c r="E28" s="37"/>
      <c r="F28" s="38">
        <v>1440</v>
      </c>
      <c r="G28" s="33" t="s">
        <v>35</v>
      </c>
    </row>
    <row r="29" spans="1:7" ht="18.75" customHeight="1" x14ac:dyDescent="0.25">
      <c r="A29" s="40"/>
      <c r="B29" s="35"/>
      <c r="C29" s="36"/>
      <c r="D29" s="37"/>
      <c r="E29" s="37"/>
      <c r="F29" s="38">
        <v>900</v>
      </c>
      <c r="G29" s="33" t="s">
        <v>36</v>
      </c>
    </row>
    <row r="30" spans="1:7" ht="13.5" customHeight="1" x14ac:dyDescent="0.25">
      <c r="A30" s="40"/>
      <c r="B30" s="35"/>
      <c r="C30" s="36"/>
      <c r="D30" s="37"/>
      <c r="E30" s="37"/>
      <c r="F30" s="38">
        <v>240</v>
      </c>
      <c r="G30" s="33" t="s">
        <v>37</v>
      </c>
    </row>
    <row r="31" spans="1:7" ht="15" customHeight="1" x14ac:dyDescent="0.25">
      <c r="A31" s="40"/>
      <c r="B31" s="35"/>
      <c r="C31" s="36"/>
      <c r="D31" s="37"/>
      <c r="E31" s="37"/>
      <c r="F31" s="38">
        <v>9800</v>
      </c>
      <c r="G31" s="33" t="s">
        <v>38</v>
      </c>
    </row>
    <row r="32" spans="1:7" ht="16.5" customHeight="1" x14ac:dyDescent="0.25">
      <c r="A32" s="40"/>
      <c r="B32" s="17"/>
      <c r="C32" s="18"/>
      <c r="D32" s="19"/>
      <c r="E32" s="19"/>
      <c r="F32" s="38">
        <f>8400+30000+14400</f>
        <v>52800</v>
      </c>
      <c r="G32" s="33" t="s">
        <v>39</v>
      </c>
    </row>
    <row r="33" spans="1:7" x14ac:dyDescent="0.25">
      <c r="A33" s="41"/>
      <c r="B33" s="11" t="s">
        <v>40</v>
      </c>
      <c r="C33" s="12" t="s">
        <v>41</v>
      </c>
      <c r="D33" s="13" t="s">
        <v>6</v>
      </c>
      <c r="E33" s="13" t="s">
        <v>7</v>
      </c>
      <c r="F33" s="42">
        <v>179920</v>
      </c>
      <c r="G33" s="33"/>
    </row>
    <row r="34" spans="1:7" x14ac:dyDescent="0.25">
      <c r="A34" s="43"/>
      <c r="B34" s="35"/>
      <c r="C34" s="36"/>
      <c r="D34" s="37"/>
      <c r="E34" s="37"/>
      <c r="F34" s="44">
        <v>173800</v>
      </c>
      <c r="G34" s="15" t="s">
        <v>42</v>
      </c>
    </row>
    <row r="35" spans="1:7" ht="10.5" customHeight="1" x14ac:dyDescent="0.25">
      <c r="A35" s="43"/>
      <c r="B35" s="35"/>
      <c r="C35" s="36"/>
      <c r="D35" s="37"/>
      <c r="E35" s="37"/>
      <c r="F35" s="45"/>
      <c r="G35" s="21"/>
    </row>
    <row r="36" spans="1:7" x14ac:dyDescent="0.25">
      <c r="A36" s="22"/>
      <c r="B36" s="17"/>
      <c r="C36" s="18"/>
      <c r="D36" s="19"/>
      <c r="E36" s="19"/>
      <c r="F36" s="46">
        <v>6120</v>
      </c>
      <c r="G36" s="47" t="s">
        <v>43</v>
      </c>
    </row>
    <row r="37" spans="1:7" ht="25.5" customHeight="1" x14ac:dyDescent="0.25">
      <c r="A37" s="22"/>
      <c r="B37" s="23" t="s">
        <v>44</v>
      </c>
      <c r="C37" s="24" t="s">
        <v>45</v>
      </c>
      <c r="D37" s="25" t="s">
        <v>6</v>
      </c>
      <c r="E37" s="25" t="s">
        <v>7</v>
      </c>
      <c r="F37" s="48">
        <v>180</v>
      </c>
      <c r="G37" s="47" t="s">
        <v>46</v>
      </c>
    </row>
    <row r="38" spans="1:7" x14ac:dyDescent="0.25">
      <c r="A38" s="22"/>
      <c r="B38" s="11" t="s">
        <v>47</v>
      </c>
      <c r="C38" s="12" t="s">
        <v>48</v>
      </c>
      <c r="D38" s="13" t="s">
        <v>6</v>
      </c>
      <c r="E38" s="13" t="s">
        <v>15</v>
      </c>
      <c r="F38" s="48">
        <f>SUM(F39:F52)</f>
        <v>23819</v>
      </c>
      <c r="G38" s="49" t="s">
        <v>19</v>
      </c>
    </row>
    <row r="39" spans="1:7" x14ac:dyDescent="0.25">
      <c r="A39" s="22"/>
      <c r="B39" s="35"/>
      <c r="C39" s="36"/>
      <c r="D39" s="37"/>
      <c r="E39" s="37"/>
      <c r="F39" s="50">
        <v>70</v>
      </c>
      <c r="G39" s="47" t="s">
        <v>49</v>
      </c>
    </row>
    <row r="40" spans="1:7" x14ac:dyDescent="0.25">
      <c r="A40" s="22"/>
      <c r="B40" s="35"/>
      <c r="C40" s="36"/>
      <c r="D40" s="37"/>
      <c r="E40" s="37"/>
      <c r="F40" s="50">
        <v>1400</v>
      </c>
      <c r="G40" s="47" t="s">
        <v>50</v>
      </c>
    </row>
    <row r="41" spans="1:7" x14ac:dyDescent="0.25">
      <c r="A41" s="22"/>
      <c r="B41" s="35"/>
      <c r="C41" s="36"/>
      <c r="D41" s="37"/>
      <c r="E41" s="37"/>
      <c r="F41" s="50">
        <v>100</v>
      </c>
      <c r="G41" s="47" t="s">
        <v>51</v>
      </c>
    </row>
    <row r="42" spans="1:7" x14ac:dyDescent="0.25">
      <c r="A42" s="22"/>
      <c r="B42" s="35"/>
      <c r="C42" s="36"/>
      <c r="D42" s="37"/>
      <c r="E42" s="37"/>
      <c r="F42" s="50">
        <v>1200</v>
      </c>
      <c r="G42" s="47" t="s">
        <v>52</v>
      </c>
    </row>
    <row r="43" spans="1:7" x14ac:dyDescent="0.25">
      <c r="A43" s="22"/>
      <c r="B43" s="35"/>
      <c r="C43" s="36"/>
      <c r="D43" s="37"/>
      <c r="E43" s="37"/>
      <c r="F43" s="50">
        <v>600</v>
      </c>
      <c r="G43" s="47" t="s">
        <v>53</v>
      </c>
    </row>
    <row r="44" spans="1:7" x14ac:dyDescent="0.25">
      <c r="A44" s="22"/>
      <c r="B44" s="35"/>
      <c r="C44" s="36"/>
      <c r="D44" s="37"/>
      <c r="E44" s="37"/>
      <c r="F44" s="50">
        <v>104</v>
      </c>
      <c r="G44" s="47" t="s">
        <v>54</v>
      </c>
    </row>
    <row r="45" spans="1:7" x14ac:dyDescent="0.25">
      <c r="A45" s="22"/>
      <c r="B45" s="35"/>
      <c r="C45" s="36"/>
      <c r="D45" s="37"/>
      <c r="E45" s="37"/>
      <c r="F45" s="50">
        <v>750</v>
      </c>
      <c r="G45" s="47" t="s">
        <v>55</v>
      </c>
    </row>
    <row r="46" spans="1:7" x14ac:dyDescent="0.25">
      <c r="A46" s="22"/>
      <c r="B46" s="35"/>
      <c r="C46" s="36"/>
      <c r="D46" s="37"/>
      <c r="E46" s="37"/>
      <c r="F46" s="50">
        <v>425</v>
      </c>
      <c r="G46" s="47" t="s">
        <v>56</v>
      </c>
    </row>
    <row r="47" spans="1:7" x14ac:dyDescent="0.25">
      <c r="A47" s="22"/>
      <c r="B47" s="35"/>
      <c r="C47" s="36"/>
      <c r="D47" s="37"/>
      <c r="E47" s="37"/>
      <c r="F47" s="50">
        <v>1850</v>
      </c>
      <c r="G47" s="47" t="s">
        <v>57</v>
      </c>
    </row>
    <row r="48" spans="1:7" x14ac:dyDescent="0.25">
      <c r="A48" s="22"/>
      <c r="B48" s="35"/>
      <c r="C48" s="36"/>
      <c r="D48" s="37"/>
      <c r="E48" s="37"/>
      <c r="F48" s="50">
        <v>1250</v>
      </c>
      <c r="G48" s="47" t="s">
        <v>58</v>
      </c>
    </row>
    <row r="49" spans="1:7" x14ac:dyDescent="0.25">
      <c r="A49" s="22"/>
      <c r="B49" s="35"/>
      <c r="C49" s="36"/>
      <c r="D49" s="37"/>
      <c r="E49" s="37"/>
      <c r="F49" s="50">
        <f>2990+7700</f>
        <v>10690</v>
      </c>
      <c r="G49" s="47" t="s">
        <v>59</v>
      </c>
    </row>
    <row r="50" spans="1:7" x14ac:dyDescent="0.25">
      <c r="A50" s="22"/>
      <c r="B50" s="35"/>
      <c r="C50" s="36"/>
      <c r="D50" s="37"/>
      <c r="E50" s="37"/>
      <c r="F50" s="50">
        <v>4200</v>
      </c>
      <c r="G50" s="47" t="s">
        <v>60</v>
      </c>
    </row>
    <row r="51" spans="1:7" x14ac:dyDescent="0.25">
      <c r="A51" s="22"/>
      <c r="B51" s="35"/>
      <c r="C51" s="36"/>
      <c r="D51" s="37"/>
      <c r="E51" s="37"/>
      <c r="F51" s="50">
        <v>800</v>
      </c>
      <c r="G51" s="47" t="s">
        <v>61</v>
      </c>
    </row>
    <row r="52" spans="1:7" x14ac:dyDescent="0.25">
      <c r="A52" s="22"/>
      <c r="B52" s="17"/>
      <c r="C52" s="18"/>
      <c r="D52" s="19"/>
      <c r="E52" s="19"/>
      <c r="F52" s="50">
        <v>380</v>
      </c>
      <c r="G52" s="47" t="s">
        <v>62</v>
      </c>
    </row>
    <row r="53" spans="1:7" ht="51" customHeight="1" x14ac:dyDescent="0.25">
      <c r="A53" s="22"/>
      <c r="B53" s="23" t="s">
        <v>63</v>
      </c>
      <c r="C53" s="24" t="s">
        <v>64</v>
      </c>
      <c r="D53" s="25" t="s">
        <v>6</v>
      </c>
      <c r="E53" s="25" t="s">
        <v>7</v>
      </c>
      <c r="F53" s="51">
        <v>1600</v>
      </c>
      <c r="G53" s="47" t="s">
        <v>65</v>
      </c>
    </row>
    <row r="54" spans="1:7" x14ac:dyDescent="0.25">
      <c r="A54" s="22"/>
      <c r="B54" s="11" t="s">
        <v>66</v>
      </c>
      <c r="C54" s="12" t="s">
        <v>67</v>
      </c>
      <c r="D54" s="13" t="s">
        <v>6</v>
      </c>
      <c r="E54" s="13" t="s">
        <v>11</v>
      </c>
      <c r="F54" s="51">
        <v>490</v>
      </c>
      <c r="G54" s="49" t="s">
        <v>19</v>
      </c>
    </row>
    <row r="55" spans="1:7" x14ac:dyDescent="0.25">
      <c r="A55" s="22"/>
      <c r="B55" s="35"/>
      <c r="C55" s="36"/>
      <c r="D55" s="37"/>
      <c r="E55" s="37"/>
      <c r="F55" s="50">
        <v>130</v>
      </c>
      <c r="G55" s="47" t="s">
        <v>68</v>
      </c>
    </row>
    <row r="56" spans="1:7" x14ac:dyDescent="0.25">
      <c r="A56" s="22"/>
      <c r="B56" s="17"/>
      <c r="C56" s="18"/>
      <c r="D56" s="19"/>
      <c r="E56" s="19"/>
      <c r="F56" s="50">
        <v>360</v>
      </c>
      <c r="G56" s="47" t="s">
        <v>69</v>
      </c>
    </row>
    <row r="57" spans="1:7" ht="35.25" customHeight="1" x14ac:dyDescent="0.25">
      <c r="A57" s="22"/>
      <c r="B57" s="23" t="s">
        <v>70</v>
      </c>
      <c r="C57" s="24" t="s">
        <v>71</v>
      </c>
      <c r="D57" s="25" t="s">
        <v>6</v>
      </c>
      <c r="E57" s="25" t="s">
        <v>7</v>
      </c>
      <c r="F57" s="51">
        <v>196</v>
      </c>
      <c r="G57" s="47" t="s">
        <v>72</v>
      </c>
    </row>
    <row r="58" spans="1:7" x14ac:dyDescent="0.25">
      <c r="A58" s="10"/>
      <c r="B58" s="13" t="s">
        <v>73</v>
      </c>
      <c r="C58" s="12" t="s">
        <v>74</v>
      </c>
      <c r="D58" s="13" t="s">
        <v>6</v>
      </c>
      <c r="E58" s="13" t="s">
        <v>7</v>
      </c>
      <c r="F58" s="51">
        <v>575</v>
      </c>
      <c r="G58" s="47" t="s">
        <v>75</v>
      </c>
    </row>
    <row r="59" spans="1:7" ht="22.5" customHeight="1" x14ac:dyDescent="0.25">
      <c r="A59" s="16"/>
      <c r="B59" s="19"/>
      <c r="C59" s="18"/>
      <c r="D59" s="19"/>
      <c r="E59" s="19"/>
      <c r="F59" s="51">
        <v>720</v>
      </c>
      <c r="G59" s="47" t="s">
        <v>76</v>
      </c>
    </row>
    <row r="60" spans="1:7" x14ac:dyDescent="0.25">
      <c r="A60" s="52"/>
      <c r="B60" s="13" t="s">
        <v>77</v>
      </c>
      <c r="C60" s="12" t="s">
        <v>78</v>
      </c>
      <c r="D60" s="13" t="s">
        <v>6</v>
      </c>
      <c r="E60" s="13" t="s">
        <v>7</v>
      </c>
      <c r="F60" s="51">
        <v>9960</v>
      </c>
      <c r="G60" s="47" t="s">
        <v>79</v>
      </c>
    </row>
    <row r="61" spans="1:7" ht="23.25" customHeight="1" x14ac:dyDescent="0.25">
      <c r="A61" s="22"/>
      <c r="B61" s="19"/>
      <c r="C61" s="18"/>
      <c r="D61" s="19"/>
      <c r="E61" s="19"/>
      <c r="F61" s="51">
        <f>4420+5000+1800</f>
        <v>11220</v>
      </c>
      <c r="G61" s="47" t="s">
        <v>80</v>
      </c>
    </row>
    <row r="62" spans="1:7" ht="27.75" customHeight="1" x14ac:dyDescent="0.25">
      <c r="A62" s="22"/>
      <c r="B62" s="29" t="s">
        <v>81</v>
      </c>
      <c r="C62" s="30" t="s">
        <v>82</v>
      </c>
      <c r="D62" s="31" t="s">
        <v>6</v>
      </c>
      <c r="E62" s="31" t="s">
        <v>7</v>
      </c>
      <c r="F62" s="51">
        <f>3000+1800</f>
        <v>4800</v>
      </c>
      <c r="G62" s="47" t="s">
        <v>83</v>
      </c>
    </row>
    <row r="63" spans="1:7" ht="24.75" customHeight="1" x14ac:dyDescent="0.25">
      <c r="A63" s="22"/>
      <c r="B63" s="29" t="s">
        <v>84</v>
      </c>
      <c r="C63" s="30" t="s">
        <v>85</v>
      </c>
      <c r="D63" s="31" t="s">
        <v>6</v>
      </c>
      <c r="E63" s="31" t="s">
        <v>7</v>
      </c>
      <c r="F63" s="51">
        <v>8400</v>
      </c>
      <c r="G63" s="47" t="s">
        <v>86</v>
      </c>
    </row>
    <row r="64" spans="1:7" x14ac:dyDescent="0.25">
      <c r="A64" s="22"/>
      <c r="B64" s="11" t="s">
        <v>87</v>
      </c>
      <c r="C64" s="12" t="s">
        <v>88</v>
      </c>
      <c r="D64" s="13" t="s">
        <v>6</v>
      </c>
      <c r="E64" s="13" t="s">
        <v>7</v>
      </c>
      <c r="F64" s="51">
        <v>500</v>
      </c>
      <c r="G64" s="49" t="s">
        <v>19</v>
      </c>
    </row>
    <row r="65" spans="1:7" x14ac:dyDescent="0.25">
      <c r="A65" s="22"/>
      <c r="B65" s="35"/>
      <c r="C65" s="36"/>
      <c r="D65" s="37"/>
      <c r="E65" s="37"/>
      <c r="F65" s="50">
        <v>300</v>
      </c>
      <c r="G65" s="47" t="s">
        <v>89</v>
      </c>
    </row>
    <row r="66" spans="1:7" x14ac:dyDescent="0.25">
      <c r="A66" s="22"/>
      <c r="B66" s="17"/>
      <c r="C66" s="18"/>
      <c r="D66" s="19"/>
      <c r="E66" s="19"/>
      <c r="F66" s="50">
        <v>200</v>
      </c>
      <c r="G66" s="47" t="s">
        <v>90</v>
      </c>
    </row>
    <row r="67" spans="1:7" x14ac:dyDescent="0.25">
      <c r="A67" s="22"/>
      <c r="B67" s="53" t="s">
        <v>91</v>
      </c>
      <c r="C67" s="12" t="s">
        <v>92</v>
      </c>
      <c r="D67" s="13" t="s">
        <v>6</v>
      </c>
      <c r="E67" s="13" t="s">
        <v>7</v>
      </c>
      <c r="F67" s="51">
        <v>1260</v>
      </c>
      <c r="G67" s="49" t="s">
        <v>19</v>
      </c>
    </row>
    <row r="68" spans="1:7" x14ac:dyDescent="0.25">
      <c r="A68" s="22"/>
      <c r="B68" s="54"/>
      <c r="C68" s="36"/>
      <c r="D68" s="37"/>
      <c r="E68" s="37"/>
      <c r="F68" s="50">
        <v>700</v>
      </c>
      <c r="G68" s="27" t="s">
        <v>93</v>
      </c>
    </row>
    <row r="69" spans="1:7" ht="15.75" customHeight="1" x14ac:dyDescent="0.25">
      <c r="A69" s="22"/>
      <c r="B69" s="54"/>
      <c r="C69" s="36"/>
      <c r="D69" s="37"/>
      <c r="E69" s="37"/>
      <c r="F69" s="50">
        <v>260</v>
      </c>
      <c r="G69" s="55" t="s">
        <v>94</v>
      </c>
    </row>
    <row r="70" spans="1:7" ht="14.25" customHeight="1" x14ac:dyDescent="0.25">
      <c r="A70" s="22"/>
      <c r="B70" s="56"/>
      <c r="C70" s="18"/>
      <c r="D70" s="19"/>
      <c r="E70" s="19"/>
      <c r="F70" s="50">
        <v>300</v>
      </c>
      <c r="G70" s="55" t="s">
        <v>95</v>
      </c>
    </row>
    <row r="71" spans="1:7" x14ac:dyDescent="0.25">
      <c r="A71" s="22"/>
      <c r="B71" s="53" t="s">
        <v>96</v>
      </c>
      <c r="C71" s="12" t="s">
        <v>97</v>
      </c>
      <c r="D71" s="13" t="s">
        <v>6</v>
      </c>
      <c r="E71" s="13" t="s">
        <v>15</v>
      </c>
      <c r="F71" s="51">
        <f>2605-400</f>
        <v>2205</v>
      </c>
      <c r="G71" s="57" t="s">
        <v>19</v>
      </c>
    </row>
    <row r="72" spans="1:7" ht="12" customHeight="1" x14ac:dyDescent="0.25">
      <c r="A72" s="22"/>
      <c r="B72" s="54"/>
      <c r="C72" s="36"/>
      <c r="D72" s="37"/>
      <c r="E72" s="37"/>
      <c r="F72" s="50">
        <v>1025</v>
      </c>
      <c r="G72" s="55" t="s">
        <v>98</v>
      </c>
    </row>
    <row r="73" spans="1:7" x14ac:dyDescent="0.25">
      <c r="A73" s="22"/>
      <c r="B73" s="54"/>
      <c r="C73" s="36"/>
      <c r="D73" s="37"/>
      <c r="E73" s="37"/>
      <c r="F73" s="50">
        <v>630</v>
      </c>
      <c r="G73" s="55" t="s">
        <v>99</v>
      </c>
    </row>
    <row r="74" spans="1:7" ht="15.75" customHeight="1" x14ac:dyDescent="0.25">
      <c r="A74" s="22"/>
      <c r="B74" s="54"/>
      <c r="C74" s="36"/>
      <c r="D74" s="37"/>
      <c r="E74" s="37"/>
      <c r="F74" s="50">
        <f>500-400</f>
        <v>100</v>
      </c>
      <c r="G74" s="55" t="s">
        <v>100</v>
      </c>
    </row>
    <row r="75" spans="1:7" ht="15.75" customHeight="1" x14ac:dyDescent="0.25">
      <c r="A75" s="22"/>
      <c r="B75" s="56"/>
      <c r="C75" s="18"/>
      <c r="D75" s="19"/>
      <c r="E75" s="19"/>
      <c r="F75" s="50">
        <v>450</v>
      </c>
      <c r="G75" s="55" t="s">
        <v>101</v>
      </c>
    </row>
    <row r="76" spans="1:7" x14ac:dyDescent="0.25">
      <c r="A76" s="22"/>
      <c r="B76" s="53" t="s">
        <v>102</v>
      </c>
      <c r="C76" s="12" t="s">
        <v>103</v>
      </c>
      <c r="D76" s="13" t="s">
        <v>6</v>
      </c>
      <c r="E76" s="13" t="s">
        <v>7</v>
      </c>
      <c r="F76" s="51">
        <f>SUM(F77:F85)</f>
        <v>201605</v>
      </c>
      <c r="G76" s="57" t="s">
        <v>19</v>
      </c>
    </row>
    <row r="77" spans="1:7" ht="16.5" customHeight="1" x14ac:dyDescent="0.25">
      <c r="A77" s="22"/>
      <c r="B77" s="54"/>
      <c r="C77" s="36"/>
      <c r="D77" s="37"/>
      <c r="E77" s="37"/>
      <c r="F77" s="50">
        <f>55095+27500</f>
        <v>82595</v>
      </c>
      <c r="G77" s="55" t="s">
        <v>104</v>
      </c>
    </row>
    <row r="78" spans="1:7" x14ac:dyDescent="0.25">
      <c r="A78" s="22"/>
      <c r="B78" s="54"/>
      <c r="C78" s="36"/>
      <c r="D78" s="37"/>
      <c r="E78" s="37"/>
      <c r="F78" s="50">
        <f>48600-1340</f>
        <v>47260</v>
      </c>
      <c r="G78" s="55" t="s">
        <v>105</v>
      </c>
    </row>
    <row r="79" spans="1:7" x14ac:dyDescent="0.25">
      <c r="A79" s="22"/>
      <c r="B79" s="54"/>
      <c r="C79" s="36"/>
      <c r="D79" s="37"/>
      <c r="E79" s="37"/>
      <c r="F79" s="50">
        <v>26500</v>
      </c>
      <c r="G79" s="55" t="s">
        <v>106</v>
      </c>
    </row>
    <row r="80" spans="1:7" x14ac:dyDescent="0.25">
      <c r="A80" s="22"/>
      <c r="B80" s="54"/>
      <c r="C80" s="36"/>
      <c r="D80" s="37"/>
      <c r="E80" s="37"/>
      <c r="F80" s="50">
        <v>18000</v>
      </c>
      <c r="G80" s="55" t="s">
        <v>107</v>
      </c>
    </row>
    <row r="81" spans="1:7" ht="14.25" customHeight="1" x14ac:dyDescent="0.25">
      <c r="A81" s="22"/>
      <c r="B81" s="54"/>
      <c r="C81" s="36"/>
      <c r="D81" s="37"/>
      <c r="E81" s="37"/>
      <c r="F81" s="50">
        <v>15000</v>
      </c>
      <c r="G81" s="55" t="s">
        <v>108</v>
      </c>
    </row>
    <row r="82" spans="1:7" ht="15" customHeight="1" x14ac:dyDescent="0.25">
      <c r="A82" s="58"/>
      <c r="B82" s="54"/>
      <c r="C82" s="36"/>
      <c r="D82" s="37"/>
      <c r="E82" s="37"/>
      <c r="F82" s="50">
        <v>7000</v>
      </c>
      <c r="G82" s="55" t="s">
        <v>109</v>
      </c>
    </row>
    <row r="83" spans="1:7" x14ac:dyDescent="0.25">
      <c r="A83" s="22"/>
      <c r="B83" s="54"/>
      <c r="C83" s="36"/>
      <c r="D83" s="37"/>
      <c r="E83" s="37"/>
      <c r="F83" s="50">
        <v>1250</v>
      </c>
      <c r="G83" s="55" t="s">
        <v>110</v>
      </c>
    </row>
    <row r="84" spans="1:7" ht="12.75" customHeight="1" x14ac:dyDescent="0.25">
      <c r="A84" s="22"/>
      <c r="B84" s="54"/>
      <c r="C84" s="36"/>
      <c r="D84" s="37"/>
      <c r="E84" s="37"/>
      <c r="F84" s="50">
        <v>840</v>
      </c>
      <c r="G84" s="55" t="s">
        <v>111</v>
      </c>
    </row>
    <row r="85" spans="1:7" ht="24" customHeight="1" x14ac:dyDescent="0.25">
      <c r="A85" s="22"/>
      <c r="B85" s="56"/>
      <c r="C85" s="18"/>
      <c r="D85" s="19"/>
      <c r="E85" s="19"/>
      <c r="F85" s="50">
        <v>3160</v>
      </c>
      <c r="G85" s="55" t="s">
        <v>112</v>
      </c>
    </row>
    <row r="86" spans="1:7" ht="38.25" customHeight="1" x14ac:dyDescent="0.25">
      <c r="A86" s="22"/>
      <c r="B86" s="23" t="s">
        <v>113</v>
      </c>
      <c r="C86" s="24" t="s">
        <v>114</v>
      </c>
      <c r="D86" s="25" t="s">
        <v>6</v>
      </c>
      <c r="E86" s="25" t="s">
        <v>7</v>
      </c>
      <c r="F86" s="51">
        <v>2000</v>
      </c>
      <c r="G86" s="55" t="s">
        <v>115</v>
      </c>
    </row>
    <row r="87" spans="1:7" ht="46.5" customHeight="1" x14ac:dyDescent="0.25">
      <c r="A87" s="22"/>
      <c r="B87" s="23" t="s">
        <v>116</v>
      </c>
      <c r="C87" s="24" t="s">
        <v>117</v>
      </c>
      <c r="D87" s="25" t="s">
        <v>6</v>
      </c>
      <c r="E87" s="25" t="s">
        <v>7</v>
      </c>
      <c r="F87" s="51">
        <f>3500+4000</f>
        <v>7500</v>
      </c>
      <c r="G87" s="55" t="s">
        <v>118</v>
      </c>
    </row>
    <row r="88" spans="1:7" ht="40.5" customHeight="1" x14ac:dyDescent="0.25">
      <c r="A88" s="22"/>
      <c r="B88" s="23" t="s">
        <v>119</v>
      </c>
      <c r="C88" s="24" t="s">
        <v>120</v>
      </c>
      <c r="D88" s="25" t="s">
        <v>6</v>
      </c>
      <c r="E88" s="25" t="s">
        <v>7</v>
      </c>
      <c r="F88" s="51">
        <v>840</v>
      </c>
      <c r="G88" s="55" t="s">
        <v>121</v>
      </c>
    </row>
    <row r="89" spans="1:7" ht="24.75" customHeight="1" x14ac:dyDescent="0.25">
      <c r="A89" s="22"/>
      <c r="B89" s="23" t="s">
        <v>122</v>
      </c>
      <c r="C89" s="24" t="s">
        <v>123</v>
      </c>
      <c r="D89" s="25" t="s">
        <v>6</v>
      </c>
      <c r="E89" s="25" t="s">
        <v>7</v>
      </c>
      <c r="F89" s="51">
        <v>1000</v>
      </c>
      <c r="G89" s="55" t="s">
        <v>124</v>
      </c>
    </row>
    <row r="90" spans="1:7" ht="24" customHeight="1" x14ac:dyDescent="0.25">
      <c r="A90" s="22"/>
      <c r="B90" s="23" t="s">
        <v>125</v>
      </c>
      <c r="C90" s="24" t="s">
        <v>126</v>
      </c>
      <c r="D90" s="25" t="s">
        <v>6</v>
      </c>
      <c r="E90" s="25" t="s">
        <v>7</v>
      </c>
      <c r="F90" s="51">
        <f>200+200</f>
        <v>400</v>
      </c>
      <c r="G90" s="55" t="s">
        <v>127</v>
      </c>
    </row>
    <row r="91" spans="1:7" x14ac:dyDescent="0.25">
      <c r="A91" s="22"/>
      <c r="B91" s="11" t="s">
        <v>128</v>
      </c>
      <c r="C91" s="12" t="s">
        <v>129</v>
      </c>
      <c r="D91" s="13" t="s">
        <v>6</v>
      </c>
      <c r="E91" s="13" t="s">
        <v>7</v>
      </c>
      <c r="F91" s="51">
        <v>3480</v>
      </c>
      <c r="G91" s="57" t="s">
        <v>19</v>
      </c>
    </row>
    <row r="92" spans="1:7" ht="25.5" customHeight="1" x14ac:dyDescent="0.25">
      <c r="A92" s="22"/>
      <c r="B92" s="35"/>
      <c r="C92" s="36"/>
      <c r="D92" s="37"/>
      <c r="E92" s="37"/>
      <c r="F92" s="50">
        <v>375</v>
      </c>
      <c r="G92" s="55" t="s">
        <v>130</v>
      </c>
    </row>
    <row r="93" spans="1:7" ht="15.75" customHeight="1" x14ac:dyDescent="0.25">
      <c r="A93" s="22"/>
      <c r="B93" s="17"/>
      <c r="C93" s="18"/>
      <c r="D93" s="19"/>
      <c r="E93" s="19"/>
      <c r="F93" s="50">
        <v>3105</v>
      </c>
      <c r="G93" s="55" t="s">
        <v>131</v>
      </c>
    </row>
    <row r="94" spans="1:7" ht="42" customHeight="1" x14ac:dyDescent="0.25">
      <c r="A94" s="22"/>
      <c r="B94" s="23" t="s">
        <v>132</v>
      </c>
      <c r="C94" s="24" t="s">
        <v>133</v>
      </c>
      <c r="D94" s="25" t="s">
        <v>6</v>
      </c>
      <c r="E94" s="25" t="s">
        <v>7</v>
      </c>
      <c r="F94" s="51">
        <v>1000</v>
      </c>
      <c r="G94" s="55" t="s">
        <v>134</v>
      </c>
    </row>
    <row r="95" spans="1:7" ht="39" customHeight="1" x14ac:dyDescent="0.25">
      <c r="A95" s="22"/>
      <c r="B95" s="23" t="s">
        <v>135</v>
      </c>
      <c r="C95" s="24" t="s">
        <v>136</v>
      </c>
      <c r="D95" s="25" t="s">
        <v>6</v>
      </c>
      <c r="E95" s="25" t="s">
        <v>7</v>
      </c>
      <c r="F95" s="51">
        <v>4675</v>
      </c>
      <c r="G95" s="55" t="s">
        <v>137</v>
      </c>
    </row>
    <row r="96" spans="1:7" ht="25.5" customHeight="1" x14ac:dyDescent="0.25">
      <c r="A96" s="22"/>
      <c r="B96" s="23" t="s">
        <v>138</v>
      </c>
      <c r="C96" s="24" t="s">
        <v>139</v>
      </c>
      <c r="D96" s="25" t="s">
        <v>6</v>
      </c>
      <c r="E96" s="25" t="s">
        <v>7</v>
      </c>
      <c r="F96" s="51">
        <v>990</v>
      </c>
      <c r="G96" s="55" t="s">
        <v>140</v>
      </c>
    </row>
    <row r="97" spans="1:7" ht="51.75" customHeight="1" x14ac:dyDescent="0.25">
      <c r="A97" s="22"/>
      <c r="B97" s="23" t="s">
        <v>141</v>
      </c>
      <c r="C97" s="24" t="s">
        <v>142</v>
      </c>
      <c r="D97" s="25" t="s">
        <v>6</v>
      </c>
      <c r="E97" s="25" t="s">
        <v>7</v>
      </c>
      <c r="F97" s="51">
        <v>300</v>
      </c>
      <c r="G97" s="55" t="s">
        <v>143</v>
      </c>
    </row>
    <row r="98" spans="1:7" ht="34.5" customHeight="1" x14ac:dyDescent="0.25">
      <c r="A98" s="22"/>
      <c r="B98" s="23" t="s">
        <v>144</v>
      </c>
      <c r="C98" s="24" t="s">
        <v>145</v>
      </c>
      <c r="D98" s="25" t="s">
        <v>6</v>
      </c>
      <c r="E98" s="25" t="s">
        <v>7</v>
      </c>
      <c r="F98" s="51">
        <v>2136</v>
      </c>
      <c r="G98" s="55" t="s">
        <v>146</v>
      </c>
    </row>
    <row r="99" spans="1:7" ht="27" customHeight="1" x14ac:dyDescent="0.25">
      <c r="A99" s="22"/>
      <c r="B99" s="23" t="s">
        <v>147</v>
      </c>
      <c r="C99" s="24" t="s">
        <v>148</v>
      </c>
      <c r="D99" s="25" t="s">
        <v>6</v>
      </c>
      <c r="E99" s="25" t="s">
        <v>7</v>
      </c>
      <c r="F99" s="51">
        <v>26629</v>
      </c>
      <c r="G99" s="55" t="s">
        <v>149</v>
      </c>
    </row>
    <row r="100" spans="1:7" ht="65.25" customHeight="1" x14ac:dyDescent="0.25">
      <c r="A100" s="22"/>
      <c r="B100" s="23" t="s">
        <v>150</v>
      </c>
      <c r="C100" s="24" t="s">
        <v>151</v>
      </c>
      <c r="D100" s="25" t="s">
        <v>6</v>
      </c>
      <c r="E100" s="25" t="s">
        <v>7</v>
      </c>
      <c r="F100" s="51">
        <f>18000+90000</f>
        <v>108000</v>
      </c>
      <c r="G100" s="47" t="s">
        <v>152</v>
      </c>
    </row>
    <row r="101" spans="1:7" ht="39" customHeight="1" x14ac:dyDescent="0.25">
      <c r="A101" s="59"/>
      <c r="B101" s="23" t="s">
        <v>153</v>
      </c>
      <c r="C101" s="24" t="s">
        <v>154</v>
      </c>
      <c r="D101" s="25" t="s">
        <v>6</v>
      </c>
      <c r="E101" s="25" t="s">
        <v>7</v>
      </c>
      <c r="F101" s="26">
        <v>24000</v>
      </c>
      <c r="G101" s="27" t="s">
        <v>155</v>
      </c>
    </row>
    <row r="102" spans="1:7" x14ac:dyDescent="0.25">
      <c r="A102" s="60"/>
      <c r="B102" s="61" t="s">
        <v>156</v>
      </c>
      <c r="C102" s="62" t="s">
        <v>157</v>
      </c>
      <c r="D102" s="63" t="s">
        <v>6</v>
      </c>
      <c r="E102" s="63" t="s">
        <v>7</v>
      </c>
      <c r="F102" s="26">
        <f>SUM(F103:F105)</f>
        <v>16900</v>
      </c>
      <c r="G102" s="23" t="s">
        <v>19</v>
      </c>
    </row>
    <row r="103" spans="1:7" x14ac:dyDescent="0.25">
      <c r="A103" s="60"/>
      <c r="B103" s="61"/>
      <c r="C103" s="62"/>
      <c r="D103" s="63"/>
      <c r="E103" s="63"/>
      <c r="F103" s="64">
        <f>6000-100</f>
        <v>5900</v>
      </c>
      <c r="G103" s="27" t="s">
        <v>158</v>
      </c>
    </row>
    <row r="104" spans="1:7" ht="11.25" customHeight="1" x14ac:dyDescent="0.25">
      <c r="A104" s="60"/>
      <c r="B104" s="61"/>
      <c r="C104" s="62"/>
      <c r="D104" s="63"/>
      <c r="E104" s="63"/>
      <c r="F104" s="64">
        <v>3000</v>
      </c>
      <c r="G104" s="27" t="s">
        <v>159</v>
      </c>
    </row>
    <row r="105" spans="1:7" x14ac:dyDescent="0.25">
      <c r="A105" s="60"/>
      <c r="B105" s="61"/>
      <c r="C105" s="62"/>
      <c r="D105" s="63"/>
      <c r="E105" s="63"/>
      <c r="F105" s="64">
        <v>8000</v>
      </c>
      <c r="G105" s="27" t="s">
        <v>160</v>
      </c>
    </row>
    <row r="106" spans="1:7" x14ac:dyDescent="0.25">
      <c r="A106" s="60"/>
      <c r="B106" s="37" t="s">
        <v>161</v>
      </c>
      <c r="C106" s="36" t="s">
        <v>162</v>
      </c>
      <c r="D106" s="37" t="s">
        <v>6</v>
      </c>
      <c r="E106" s="37" t="s">
        <v>7</v>
      </c>
      <c r="F106" s="26">
        <f>SUM(F107:F109)</f>
        <v>58450</v>
      </c>
      <c r="G106" s="23" t="s">
        <v>19</v>
      </c>
    </row>
    <row r="107" spans="1:7" ht="12.75" customHeight="1" x14ac:dyDescent="0.25">
      <c r="A107" s="60"/>
      <c r="B107" s="37"/>
      <c r="C107" s="36"/>
      <c r="D107" s="37"/>
      <c r="E107" s="37"/>
      <c r="F107" s="64">
        <f>40200-6950</f>
        <v>33250</v>
      </c>
      <c r="G107" s="27" t="s">
        <v>163</v>
      </c>
    </row>
    <row r="108" spans="1:7" ht="17.25" customHeight="1" x14ac:dyDescent="0.25">
      <c r="A108" s="60"/>
      <c r="B108" s="37"/>
      <c r="C108" s="36"/>
      <c r="D108" s="37"/>
      <c r="E108" s="37"/>
      <c r="F108" s="64">
        <v>10200</v>
      </c>
      <c r="G108" s="27" t="s">
        <v>164</v>
      </c>
    </row>
    <row r="109" spans="1:7" ht="15" customHeight="1" x14ac:dyDescent="0.25">
      <c r="A109" s="60"/>
      <c r="B109" s="19"/>
      <c r="C109" s="18"/>
      <c r="D109" s="19"/>
      <c r="E109" s="19"/>
      <c r="F109" s="64">
        <v>15000</v>
      </c>
      <c r="G109" s="27" t="s">
        <v>165</v>
      </c>
    </row>
    <row r="110" spans="1:7" x14ac:dyDescent="0.25">
      <c r="A110" s="65"/>
      <c r="B110" s="11" t="s">
        <v>166</v>
      </c>
      <c r="C110" s="12" t="s">
        <v>167</v>
      </c>
      <c r="D110" s="13" t="s">
        <v>6</v>
      </c>
      <c r="E110" s="13" t="s">
        <v>11</v>
      </c>
      <c r="F110" s="26">
        <f>SUM(F111:F118)</f>
        <v>8151</v>
      </c>
      <c r="G110" s="23" t="s">
        <v>19</v>
      </c>
    </row>
    <row r="111" spans="1:7" ht="24.75" customHeight="1" x14ac:dyDescent="0.25">
      <c r="A111" s="66"/>
      <c r="B111" s="35"/>
      <c r="C111" s="36"/>
      <c r="D111" s="37"/>
      <c r="E111" s="37"/>
      <c r="F111" s="67">
        <v>101</v>
      </c>
      <c r="G111" s="27" t="s">
        <v>168</v>
      </c>
    </row>
    <row r="112" spans="1:7" ht="15" customHeight="1" x14ac:dyDescent="0.25">
      <c r="A112" s="66"/>
      <c r="B112" s="35"/>
      <c r="C112" s="36"/>
      <c r="D112" s="37"/>
      <c r="E112" s="37"/>
      <c r="F112" s="67">
        <v>2400</v>
      </c>
      <c r="G112" s="27" t="s">
        <v>169</v>
      </c>
    </row>
    <row r="113" spans="1:7" ht="12.75" customHeight="1" x14ac:dyDescent="0.25">
      <c r="A113" s="66"/>
      <c r="B113" s="35"/>
      <c r="C113" s="36"/>
      <c r="D113" s="37"/>
      <c r="E113" s="37"/>
      <c r="F113" s="67">
        <v>1440</v>
      </c>
      <c r="G113" s="27" t="s">
        <v>170</v>
      </c>
    </row>
    <row r="114" spans="1:7" x14ac:dyDescent="0.25">
      <c r="A114" s="66"/>
      <c r="B114" s="35"/>
      <c r="C114" s="36"/>
      <c r="D114" s="37"/>
      <c r="E114" s="37"/>
      <c r="F114" s="67">
        <v>640</v>
      </c>
      <c r="G114" s="27" t="s">
        <v>171</v>
      </c>
    </row>
    <row r="115" spans="1:7" ht="13.5" customHeight="1" x14ac:dyDescent="0.25">
      <c r="A115" s="66"/>
      <c r="B115" s="35"/>
      <c r="C115" s="36"/>
      <c r="D115" s="37"/>
      <c r="E115" s="37"/>
      <c r="F115" s="67">
        <v>250</v>
      </c>
      <c r="G115" s="27" t="s">
        <v>172</v>
      </c>
    </row>
    <row r="116" spans="1:7" x14ac:dyDescent="0.25">
      <c r="A116" s="66"/>
      <c r="B116" s="35"/>
      <c r="C116" s="36"/>
      <c r="D116" s="37"/>
      <c r="E116" s="37"/>
      <c r="F116" s="67">
        <v>300</v>
      </c>
      <c r="G116" s="27" t="s">
        <v>173</v>
      </c>
    </row>
    <row r="117" spans="1:7" x14ac:dyDescent="0.25">
      <c r="A117" s="66"/>
      <c r="B117" s="35"/>
      <c r="C117" s="36"/>
      <c r="D117" s="37"/>
      <c r="E117" s="37"/>
      <c r="F117" s="67">
        <v>380</v>
      </c>
      <c r="G117" s="27" t="s">
        <v>174</v>
      </c>
    </row>
    <row r="118" spans="1:7" ht="26.25" customHeight="1" x14ac:dyDescent="0.25">
      <c r="A118" s="68"/>
      <c r="B118" s="69"/>
      <c r="C118" s="39"/>
      <c r="D118" s="70"/>
      <c r="E118" s="70"/>
      <c r="F118" s="67">
        <f>2490+150</f>
        <v>2640</v>
      </c>
      <c r="G118" s="27" t="s">
        <v>175</v>
      </c>
    </row>
    <row r="119" spans="1:7" ht="27.75" customHeight="1" x14ac:dyDescent="0.25">
      <c r="A119" s="60"/>
      <c r="B119" s="23" t="s">
        <v>176</v>
      </c>
      <c r="C119" s="24" t="s">
        <v>177</v>
      </c>
      <c r="D119" s="25" t="s">
        <v>178</v>
      </c>
      <c r="E119" s="25" t="s">
        <v>11</v>
      </c>
      <c r="F119" s="26">
        <f>1200-770+770</f>
        <v>1200</v>
      </c>
      <c r="G119" s="27" t="s">
        <v>179</v>
      </c>
    </row>
    <row r="120" spans="1:7" ht="33.75" customHeight="1" x14ac:dyDescent="0.25">
      <c r="A120" s="60"/>
      <c r="B120" s="29" t="s">
        <v>180</v>
      </c>
      <c r="C120" s="30" t="s">
        <v>181</v>
      </c>
      <c r="D120" s="31" t="s">
        <v>6</v>
      </c>
      <c r="E120" s="31" t="s">
        <v>7</v>
      </c>
      <c r="F120" s="26">
        <f>1350-840</f>
        <v>510</v>
      </c>
      <c r="G120" s="27" t="s">
        <v>182</v>
      </c>
    </row>
    <row r="121" spans="1:7" x14ac:dyDescent="0.25">
      <c r="A121" s="10"/>
      <c r="B121" s="11" t="s">
        <v>183</v>
      </c>
      <c r="C121" s="12" t="s">
        <v>184</v>
      </c>
      <c r="D121" s="13" t="s">
        <v>6</v>
      </c>
      <c r="E121" s="13" t="s">
        <v>7</v>
      </c>
      <c r="F121" s="26">
        <v>91120</v>
      </c>
      <c r="G121" s="23" t="s">
        <v>19</v>
      </c>
    </row>
    <row r="122" spans="1:7" ht="25.5" customHeight="1" x14ac:dyDescent="0.25">
      <c r="A122" s="71"/>
      <c r="B122" s="35"/>
      <c r="C122" s="36"/>
      <c r="D122" s="37"/>
      <c r="E122" s="37"/>
      <c r="F122" s="67">
        <f>76500+10000</f>
        <v>86500</v>
      </c>
      <c r="G122" s="27" t="s">
        <v>185</v>
      </c>
    </row>
    <row r="123" spans="1:7" ht="28.5" customHeight="1" x14ac:dyDescent="0.25">
      <c r="A123" s="16"/>
      <c r="B123" s="17"/>
      <c r="C123" s="18"/>
      <c r="D123" s="19"/>
      <c r="E123" s="19"/>
      <c r="F123" s="67">
        <v>4620</v>
      </c>
      <c r="G123" s="27" t="s">
        <v>186</v>
      </c>
    </row>
    <row r="124" spans="1:7" x14ac:dyDescent="0.25">
      <c r="A124" s="10"/>
      <c r="B124" s="11" t="s">
        <v>187</v>
      </c>
      <c r="C124" s="12" t="s">
        <v>188</v>
      </c>
      <c r="D124" s="13" t="s">
        <v>6</v>
      </c>
      <c r="E124" s="13" t="s">
        <v>7</v>
      </c>
      <c r="F124" s="26">
        <v>79200</v>
      </c>
      <c r="G124" s="23" t="s">
        <v>19</v>
      </c>
    </row>
    <row r="125" spans="1:7" ht="24" customHeight="1" x14ac:dyDescent="0.25">
      <c r="A125" s="71"/>
      <c r="B125" s="35"/>
      <c r="C125" s="36"/>
      <c r="D125" s="37"/>
      <c r="E125" s="37"/>
      <c r="F125" s="67">
        <v>60000</v>
      </c>
      <c r="G125" s="27" t="s">
        <v>189</v>
      </c>
    </row>
    <row r="126" spans="1:7" ht="25.5" customHeight="1" x14ac:dyDescent="0.25">
      <c r="A126" s="71"/>
      <c r="B126" s="35"/>
      <c r="C126" s="36"/>
      <c r="D126" s="37"/>
      <c r="E126" s="37"/>
      <c r="F126" s="67">
        <v>15000</v>
      </c>
      <c r="G126" s="27" t="s">
        <v>190</v>
      </c>
    </row>
    <row r="127" spans="1:7" ht="26.25" customHeight="1" x14ac:dyDescent="0.25">
      <c r="A127" s="16"/>
      <c r="B127" s="17"/>
      <c r="C127" s="18"/>
      <c r="D127" s="19"/>
      <c r="E127" s="19"/>
      <c r="F127" s="67">
        <v>4200</v>
      </c>
      <c r="G127" s="27" t="s">
        <v>191</v>
      </c>
    </row>
    <row r="128" spans="1:7" x14ac:dyDescent="0.25">
      <c r="A128" s="10"/>
      <c r="B128" s="11" t="s">
        <v>192</v>
      </c>
      <c r="C128" s="12" t="s">
        <v>193</v>
      </c>
      <c r="D128" s="13" t="s">
        <v>6</v>
      </c>
      <c r="E128" s="13" t="s">
        <v>7</v>
      </c>
      <c r="F128" s="26">
        <v>6000</v>
      </c>
      <c r="G128" s="23" t="s">
        <v>19</v>
      </c>
    </row>
    <row r="129" spans="1:7" ht="24.75" customHeight="1" x14ac:dyDescent="0.25">
      <c r="A129" s="71"/>
      <c r="B129" s="35"/>
      <c r="C129" s="36"/>
      <c r="D129" s="37"/>
      <c r="E129" s="37"/>
      <c r="F129" s="67">
        <v>3600</v>
      </c>
      <c r="G129" s="27" t="s">
        <v>194</v>
      </c>
    </row>
    <row r="130" spans="1:7" ht="27" customHeight="1" x14ac:dyDescent="0.25">
      <c r="A130" s="16"/>
      <c r="B130" s="17"/>
      <c r="C130" s="18"/>
      <c r="D130" s="19"/>
      <c r="E130" s="19"/>
      <c r="F130" s="67">
        <v>2400</v>
      </c>
      <c r="G130" s="27" t="s">
        <v>195</v>
      </c>
    </row>
    <row r="131" spans="1:7" x14ac:dyDescent="0.25">
      <c r="A131" s="43"/>
      <c r="B131" s="61" t="s">
        <v>196</v>
      </c>
      <c r="C131" s="62" t="s">
        <v>197</v>
      </c>
      <c r="D131" s="63" t="s">
        <v>6</v>
      </c>
      <c r="E131" s="13" t="s">
        <v>7</v>
      </c>
      <c r="F131" s="26">
        <v>9584</v>
      </c>
      <c r="G131" s="23" t="s">
        <v>19</v>
      </c>
    </row>
    <row r="132" spans="1:7" ht="26.25" customHeight="1" x14ac:dyDescent="0.25">
      <c r="A132" s="43"/>
      <c r="B132" s="61"/>
      <c r="C132" s="62"/>
      <c r="D132" s="63"/>
      <c r="E132" s="37"/>
      <c r="F132" s="67">
        <v>4500</v>
      </c>
      <c r="G132" s="27" t="s">
        <v>198</v>
      </c>
    </row>
    <row r="133" spans="1:7" ht="30.75" customHeight="1" x14ac:dyDescent="0.25">
      <c r="A133" s="43"/>
      <c r="B133" s="61"/>
      <c r="C133" s="62"/>
      <c r="D133" s="63"/>
      <c r="E133" s="19"/>
      <c r="F133" s="67">
        <v>5084</v>
      </c>
      <c r="G133" s="27" t="s">
        <v>199</v>
      </c>
    </row>
    <row r="134" spans="1:7" ht="39.75" customHeight="1" x14ac:dyDescent="0.25">
      <c r="A134" s="41"/>
      <c r="B134" s="57" t="s">
        <v>200</v>
      </c>
      <c r="C134" s="52" t="s">
        <v>201</v>
      </c>
      <c r="D134" s="72" t="s">
        <v>6</v>
      </c>
      <c r="E134" s="72" t="s">
        <v>11</v>
      </c>
      <c r="F134" s="73">
        <v>1560</v>
      </c>
      <c r="G134" s="27" t="s">
        <v>202</v>
      </c>
    </row>
    <row r="135" spans="1:7" ht="41.25" customHeight="1" x14ac:dyDescent="0.25">
      <c r="A135" s="40"/>
      <c r="B135" s="23" t="s">
        <v>203</v>
      </c>
      <c r="C135" s="22" t="s">
        <v>204</v>
      </c>
      <c r="D135" s="74" t="s">
        <v>6</v>
      </c>
      <c r="E135" s="25" t="s">
        <v>11</v>
      </c>
      <c r="F135" s="73">
        <v>17425</v>
      </c>
      <c r="G135" s="27" t="s">
        <v>205</v>
      </c>
    </row>
    <row r="136" spans="1:7" ht="16.5" customHeight="1" x14ac:dyDescent="0.25">
      <c r="A136" s="40"/>
      <c r="B136" s="13" t="s">
        <v>206</v>
      </c>
      <c r="C136" s="10" t="s">
        <v>207</v>
      </c>
      <c r="D136" s="13" t="s">
        <v>6</v>
      </c>
      <c r="E136" s="13" t="s">
        <v>7</v>
      </c>
      <c r="F136" s="73">
        <f>3000+18000</f>
        <v>21000</v>
      </c>
      <c r="G136" s="27" t="s">
        <v>208</v>
      </c>
    </row>
    <row r="137" spans="1:7" ht="39" customHeight="1" x14ac:dyDescent="0.25">
      <c r="A137" s="40"/>
      <c r="B137" s="19"/>
      <c r="C137" s="16"/>
      <c r="D137" s="19"/>
      <c r="E137" s="19"/>
      <c r="F137" s="73">
        <v>10000</v>
      </c>
      <c r="G137" s="27" t="s">
        <v>209</v>
      </c>
    </row>
    <row r="138" spans="1:7" ht="24.75" customHeight="1" x14ac:dyDescent="0.25">
      <c r="A138" s="40"/>
      <c r="B138" s="25" t="s">
        <v>210</v>
      </c>
      <c r="C138" s="22" t="s">
        <v>211</v>
      </c>
      <c r="D138" s="25" t="s">
        <v>6</v>
      </c>
      <c r="E138" s="25" t="s">
        <v>7</v>
      </c>
      <c r="F138" s="73">
        <v>500</v>
      </c>
      <c r="G138" s="27" t="s">
        <v>212</v>
      </c>
    </row>
    <row r="139" spans="1:7" ht="63" customHeight="1" x14ac:dyDescent="0.25">
      <c r="A139" s="40"/>
      <c r="B139" s="74" t="s">
        <v>213</v>
      </c>
      <c r="C139" s="75" t="s">
        <v>214</v>
      </c>
      <c r="D139" s="74" t="s">
        <v>6</v>
      </c>
      <c r="E139" s="74" t="s">
        <v>7</v>
      </c>
      <c r="F139" s="73">
        <v>35000</v>
      </c>
      <c r="G139" s="27" t="s">
        <v>215</v>
      </c>
    </row>
    <row r="140" spans="1:7" ht="15.75" customHeight="1" x14ac:dyDescent="0.25">
      <c r="A140" s="76"/>
      <c r="B140" s="13" t="s">
        <v>216</v>
      </c>
      <c r="C140" s="10" t="s">
        <v>217</v>
      </c>
      <c r="D140" s="13" t="s">
        <v>6</v>
      </c>
      <c r="E140" s="13" t="s">
        <v>7</v>
      </c>
      <c r="F140" s="73">
        <f>15200-12096</f>
        <v>3104</v>
      </c>
      <c r="G140" s="27" t="s">
        <v>218</v>
      </c>
    </row>
    <row r="141" spans="1:7" ht="27" customHeight="1" x14ac:dyDescent="0.25">
      <c r="A141" s="76"/>
      <c r="B141" s="19"/>
      <c r="C141" s="16"/>
      <c r="D141" s="19"/>
      <c r="E141" s="19"/>
      <c r="F141" s="73">
        <v>1500</v>
      </c>
      <c r="G141" s="27" t="s">
        <v>219</v>
      </c>
    </row>
    <row r="142" spans="1:7" x14ac:dyDescent="0.25">
      <c r="A142" s="65"/>
      <c r="B142" s="11" t="s">
        <v>220</v>
      </c>
      <c r="C142" s="12" t="s">
        <v>221</v>
      </c>
      <c r="D142" s="13" t="s">
        <v>6</v>
      </c>
      <c r="E142" s="13" t="s">
        <v>7</v>
      </c>
      <c r="F142" s="26">
        <v>30040</v>
      </c>
      <c r="G142" s="23" t="s">
        <v>19</v>
      </c>
    </row>
    <row r="143" spans="1:7" ht="41.25" customHeight="1" x14ac:dyDescent="0.25">
      <c r="A143" s="66"/>
      <c r="B143" s="35"/>
      <c r="C143" s="36"/>
      <c r="D143" s="37"/>
      <c r="E143" s="37"/>
      <c r="F143" s="67">
        <v>18000</v>
      </c>
      <c r="G143" s="27" t="s">
        <v>222</v>
      </c>
    </row>
    <row r="144" spans="1:7" ht="27" customHeight="1" x14ac:dyDescent="0.25">
      <c r="A144" s="66"/>
      <c r="B144" s="35"/>
      <c r="C144" s="36"/>
      <c r="D144" s="37"/>
      <c r="E144" s="37"/>
      <c r="F144" s="67">
        <v>8400</v>
      </c>
      <c r="G144" s="27" t="s">
        <v>223</v>
      </c>
    </row>
    <row r="145" spans="1:7" ht="24.75" customHeight="1" x14ac:dyDescent="0.25">
      <c r="A145" s="34"/>
      <c r="B145" s="77"/>
      <c r="C145" s="34"/>
      <c r="D145" s="78"/>
      <c r="E145" s="78"/>
      <c r="F145" s="67">
        <v>640</v>
      </c>
      <c r="G145" s="27" t="s">
        <v>224</v>
      </c>
    </row>
    <row r="146" spans="1:7" ht="25.5" customHeight="1" x14ac:dyDescent="0.25">
      <c r="A146" s="34"/>
      <c r="B146" s="77"/>
      <c r="C146" s="34"/>
      <c r="D146" s="78"/>
      <c r="E146" s="78"/>
      <c r="F146" s="67">
        <v>1000</v>
      </c>
      <c r="G146" s="27" t="s">
        <v>225</v>
      </c>
    </row>
    <row r="147" spans="1:7" ht="22.5" customHeight="1" x14ac:dyDescent="0.25">
      <c r="A147" s="39"/>
      <c r="B147" s="69"/>
      <c r="C147" s="39"/>
      <c r="D147" s="70"/>
      <c r="E147" s="70"/>
      <c r="F147" s="67">
        <v>2000</v>
      </c>
      <c r="G147" s="27" t="s">
        <v>226</v>
      </c>
    </row>
    <row r="148" spans="1:7" x14ac:dyDescent="0.25">
      <c r="A148" s="79"/>
      <c r="B148" s="11" t="s">
        <v>227</v>
      </c>
      <c r="C148" s="10" t="s">
        <v>228</v>
      </c>
      <c r="D148" s="13" t="s">
        <v>6</v>
      </c>
      <c r="E148" s="13" t="s">
        <v>7</v>
      </c>
      <c r="F148" s="26">
        <v>28884.799999999999</v>
      </c>
      <c r="G148" s="23" t="s">
        <v>19</v>
      </c>
    </row>
    <row r="149" spans="1:7" ht="69" customHeight="1" x14ac:dyDescent="0.25">
      <c r="A149" s="34"/>
      <c r="B149" s="77"/>
      <c r="C149" s="34"/>
      <c r="D149" s="78"/>
      <c r="E149" s="78"/>
      <c r="F149" s="67">
        <f>10000-7633.24</f>
        <v>2366.7600000000002</v>
      </c>
      <c r="G149" s="27" t="s">
        <v>229</v>
      </c>
    </row>
    <row r="150" spans="1:7" ht="69" customHeight="1" x14ac:dyDescent="0.25">
      <c r="A150" s="34"/>
      <c r="B150" s="77"/>
      <c r="C150" s="34"/>
      <c r="D150" s="78"/>
      <c r="E150" s="78"/>
      <c r="F150" s="67">
        <f>100000-74481.96</f>
        <v>25518.039999999994</v>
      </c>
      <c r="G150" s="27" t="s">
        <v>230</v>
      </c>
    </row>
    <row r="151" spans="1:7" ht="24.75" customHeight="1" x14ac:dyDescent="0.25">
      <c r="A151" s="39"/>
      <c r="B151" s="69"/>
      <c r="C151" s="39"/>
      <c r="D151" s="70"/>
      <c r="E151" s="70"/>
      <c r="F151" s="67">
        <v>1000</v>
      </c>
      <c r="G151" s="27" t="s">
        <v>231</v>
      </c>
    </row>
    <row r="152" spans="1:7" x14ac:dyDescent="0.25">
      <c r="A152" s="80"/>
      <c r="B152" s="61" t="s">
        <v>232</v>
      </c>
      <c r="C152" s="62" t="s">
        <v>233</v>
      </c>
      <c r="D152" s="63" t="s">
        <v>6</v>
      </c>
      <c r="E152" s="63" t="s">
        <v>7</v>
      </c>
      <c r="F152" s="26">
        <v>110154.36</v>
      </c>
      <c r="G152" s="23" t="s">
        <v>19</v>
      </c>
    </row>
    <row r="153" spans="1:7" ht="38.25" customHeight="1" x14ac:dyDescent="0.25">
      <c r="A153" s="80"/>
      <c r="B153" s="61"/>
      <c r="C153" s="62"/>
      <c r="D153" s="63"/>
      <c r="E153" s="63"/>
      <c r="F153" s="67">
        <f>74332+25700</f>
        <v>100032</v>
      </c>
      <c r="G153" s="27" t="s">
        <v>234</v>
      </c>
    </row>
    <row r="154" spans="1:7" ht="48.75" customHeight="1" x14ac:dyDescent="0.25">
      <c r="A154" s="80"/>
      <c r="B154" s="61"/>
      <c r="C154" s="62"/>
      <c r="D154" s="63"/>
      <c r="E154" s="63"/>
      <c r="F154" s="67">
        <v>10000</v>
      </c>
      <c r="G154" s="27" t="s">
        <v>235</v>
      </c>
    </row>
    <row r="155" spans="1:7" ht="49.5" customHeight="1" x14ac:dyDescent="0.25">
      <c r="A155" s="80"/>
      <c r="B155" s="61"/>
      <c r="C155" s="62"/>
      <c r="D155" s="63"/>
      <c r="E155" s="63"/>
      <c r="F155" s="67">
        <f>2000-1877.64</f>
        <v>122.3599999999999</v>
      </c>
      <c r="G155" s="27" t="s">
        <v>236</v>
      </c>
    </row>
    <row r="156" spans="1:7" ht="21" customHeight="1" x14ac:dyDescent="0.25">
      <c r="A156" s="60"/>
      <c r="B156" s="29" t="s">
        <v>237</v>
      </c>
      <c r="C156" s="30" t="s">
        <v>238</v>
      </c>
      <c r="D156" s="31" t="s">
        <v>6</v>
      </c>
      <c r="E156" s="31" t="s">
        <v>7</v>
      </c>
      <c r="F156" s="38">
        <v>10240</v>
      </c>
      <c r="G156" s="33" t="s">
        <v>239</v>
      </c>
    </row>
    <row r="157" spans="1:7" x14ac:dyDescent="0.25">
      <c r="A157" s="60"/>
      <c r="B157" s="29"/>
      <c r="C157" s="30"/>
      <c r="D157" s="31"/>
      <c r="E157" s="31"/>
      <c r="F157" s="42">
        <v>10890</v>
      </c>
      <c r="G157" s="29" t="s">
        <v>19</v>
      </c>
    </row>
    <row r="158" spans="1:7" ht="28.5" customHeight="1" x14ac:dyDescent="0.25">
      <c r="A158" s="60"/>
      <c r="B158" s="11" t="s">
        <v>240</v>
      </c>
      <c r="C158" s="12" t="s">
        <v>241</v>
      </c>
      <c r="D158" s="13" t="s">
        <v>6</v>
      </c>
      <c r="E158" s="13" t="s">
        <v>7</v>
      </c>
      <c r="F158" s="38">
        <v>4650</v>
      </c>
      <c r="G158" s="33" t="s">
        <v>242</v>
      </c>
    </row>
    <row r="159" spans="1:7" ht="26.25" customHeight="1" x14ac:dyDescent="0.25">
      <c r="A159" s="60"/>
      <c r="B159" s="35"/>
      <c r="C159" s="36"/>
      <c r="D159" s="37"/>
      <c r="E159" s="37"/>
      <c r="F159" s="38">
        <f>3120-3000+3000</f>
        <v>3120</v>
      </c>
      <c r="G159" s="33" t="s">
        <v>243</v>
      </c>
    </row>
    <row r="160" spans="1:7" ht="21.75" customHeight="1" x14ac:dyDescent="0.25">
      <c r="A160" s="60"/>
      <c r="B160" s="17"/>
      <c r="C160" s="18"/>
      <c r="D160" s="19"/>
      <c r="E160" s="19"/>
      <c r="F160" s="38">
        <f>3120-3000+3000</f>
        <v>3120</v>
      </c>
      <c r="G160" s="33" t="s">
        <v>244</v>
      </c>
    </row>
    <row r="161" spans="1:7" x14ac:dyDescent="0.25">
      <c r="A161" s="65"/>
      <c r="B161" s="11" t="s">
        <v>245</v>
      </c>
      <c r="C161" s="12" t="s">
        <v>246</v>
      </c>
      <c r="D161" s="13" t="s">
        <v>6</v>
      </c>
      <c r="E161" s="13" t="s">
        <v>7</v>
      </c>
      <c r="F161" s="32">
        <v>12124</v>
      </c>
      <c r="G161" s="29" t="s">
        <v>19</v>
      </c>
    </row>
    <row r="162" spans="1:7" ht="39.75" customHeight="1" x14ac:dyDescent="0.25">
      <c r="A162" s="34"/>
      <c r="B162" s="77"/>
      <c r="C162" s="34"/>
      <c r="D162" s="78"/>
      <c r="E162" s="78"/>
      <c r="F162" s="38">
        <v>2000</v>
      </c>
      <c r="G162" s="33" t="s">
        <v>247</v>
      </c>
    </row>
    <row r="163" spans="1:7" ht="33.75" customHeight="1" x14ac:dyDescent="0.25">
      <c r="A163" s="34"/>
      <c r="B163" s="77"/>
      <c r="C163" s="34"/>
      <c r="D163" s="78"/>
      <c r="E163" s="78"/>
      <c r="F163" s="38">
        <v>2000</v>
      </c>
      <c r="G163" s="33" t="s">
        <v>248</v>
      </c>
    </row>
    <row r="164" spans="1:7" x14ac:dyDescent="0.25">
      <c r="A164" s="34"/>
      <c r="B164" s="77"/>
      <c r="C164" s="34"/>
      <c r="D164" s="78"/>
      <c r="E164" s="78"/>
      <c r="F164" s="81">
        <v>8124</v>
      </c>
      <c r="G164" s="15" t="s">
        <v>249</v>
      </c>
    </row>
    <row r="165" spans="1:7" x14ac:dyDescent="0.25">
      <c r="A165" s="39"/>
      <c r="B165" s="69"/>
      <c r="C165" s="39"/>
      <c r="D165" s="70"/>
      <c r="E165" s="70"/>
      <c r="F165" s="70"/>
      <c r="G165" s="69"/>
    </row>
    <row r="166" spans="1:7" ht="42.75" customHeight="1" x14ac:dyDescent="0.25">
      <c r="A166" s="41"/>
      <c r="B166" s="57" t="s">
        <v>250</v>
      </c>
      <c r="C166" s="52" t="s">
        <v>251</v>
      </c>
      <c r="D166" s="72" t="s">
        <v>6</v>
      </c>
      <c r="E166" s="72" t="s">
        <v>15</v>
      </c>
      <c r="F166" s="51">
        <v>60000</v>
      </c>
      <c r="G166" s="27" t="s">
        <v>252</v>
      </c>
    </row>
    <row r="167" spans="1:7" x14ac:dyDescent="0.25">
      <c r="A167" s="80"/>
      <c r="B167" s="61" t="s">
        <v>253</v>
      </c>
      <c r="C167" s="62" t="s">
        <v>254</v>
      </c>
      <c r="D167" s="63" t="s">
        <v>6</v>
      </c>
      <c r="E167" s="63" t="s">
        <v>7</v>
      </c>
      <c r="F167" s="26">
        <v>33120</v>
      </c>
      <c r="G167" s="23" t="s">
        <v>19</v>
      </c>
    </row>
    <row r="168" spans="1:7" ht="38.25" x14ac:dyDescent="0.25">
      <c r="A168" s="80"/>
      <c r="B168" s="61"/>
      <c r="C168" s="62"/>
      <c r="D168" s="63"/>
      <c r="E168" s="63"/>
      <c r="F168" s="67">
        <v>26400</v>
      </c>
      <c r="G168" s="27" t="s">
        <v>255</v>
      </c>
    </row>
    <row r="169" spans="1:7" ht="18" customHeight="1" x14ac:dyDescent="0.25">
      <c r="A169" s="80"/>
      <c r="B169" s="61"/>
      <c r="C169" s="62"/>
      <c r="D169" s="63"/>
      <c r="E169" s="63"/>
      <c r="F169" s="64">
        <v>120</v>
      </c>
      <c r="G169" s="27" t="s">
        <v>256</v>
      </c>
    </row>
    <row r="170" spans="1:7" ht="42.75" customHeight="1" x14ac:dyDescent="0.25">
      <c r="A170" s="80"/>
      <c r="B170" s="61"/>
      <c r="C170" s="62"/>
      <c r="D170" s="63"/>
      <c r="E170" s="63"/>
      <c r="F170" s="67">
        <v>6600</v>
      </c>
      <c r="G170" s="27" t="s">
        <v>257</v>
      </c>
    </row>
    <row r="171" spans="1:7" ht="40.5" customHeight="1" x14ac:dyDescent="0.25">
      <c r="A171" s="59"/>
      <c r="B171" s="31" t="s">
        <v>258</v>
      </c>
      <c r="C171" s="30" t="s">
        <v>259</v>
      </c>
      <c r="D171" s="31" t="s">
        <v>6</v>
      </c>
      <c r="E171" s="31" t="s">
        <v>7</v>
      </c>
      <c r="F171" s="26">
        <v>2640</v>
      </c>
      <c r="G171" s="27" t="s">
        <v>260</v>
      </c>
    </row>
    <row r="172" spans="1:7" x14ac:dyDescent="0.25">
      <c r="A172" s="80"/>
      <c r="B172" s="61" t="s">
        <v>261</v>
      </c>
      <c r="C172" s="62" t="s">
        <v>262</v>
      </c>
      <c r="D172" s="63" t="s">
        <v>6</v>
      </c>
      <c r="E172" s="63" t="s">
        <v>7</v>
      </c>
      <c r="F172" s="26">
        <f>SUM(F173:F174)</f>
        <v>6800</v>
      </c>
      <c r="G172" s="23" t="s">
        <v>19</v>
      </c>
    </row>
    <row r="173" spans="1:7" ht="27.75" customHeight="1" x14ac:dyDescent="0.25">
      <c r="A173" s="80"/>
      <c r="B173" s="61"/>
      <c r="C173" s="62"/>
      <c r="D173" s="63"/>
      <c r="E173" s="63"/>
      <c r="F173" s="67">
        <v>6140</v>
      </c>
      <c r="G173" s="27" t="s">
        <v>263</v>
      </c>
    </row>
    <row r="174" spans="1:7" ht="24.75" customHeight="1" x14ac:dyDescent="0.25">
      <c r="A174" s="80"/>
      <c r="B174" s="61"/>
      <c r="C174" s="62"/>
      <c r="D174" s="63"/>
      <c r="E174" s="63"/>
      <c r="F174" s="67">
        <v>660</v>
      </c>
      <c r="G174" s="27" t="s">
        <v>264</v>
      </c>
    </row>
    <row r="175" spans="1:7" ht="49.5" customHeight="1" x14ac:dyDescent="0.25">
      <c r="A175" s="59"/>
      <c r="B175" s="23" t="s">
        <v>265</v>
      </c>
      <c r="C175" s="24" t="s">
        <v>266</v>
      </c>
      <c r="D175" s="25" t="s">
        <v>6</v>
      </c>
      <c r="E175" s="25" t="s">
        <v>7</v>
      </c>
      <c r="F175" s="26">
        <v>11136</v>
      </c>
      <c r="G175" s="27" t="s">
        <v>267</v>
      </c>
    </row>
    <row r="176" spans="1:7" ht="33.75" customHeight="1" x14ac:dyDescent="0.25">
      <c r="A176" s="59"/>
      <c r="B176" s="13" t="s">
        <v>268</v>
      </c>
      <c r="C176" s="10" t="s">
        <v>269</v>
      </c>
      <c r="D176" s="13" t="s">
        <v>6</v>
      </c>
      <c r="E176" s="13" t="s">
        <v>7</v>
      </c>
      <c r="F176" s="26">
        <v>1800</v>
      </c>
      <c r="G176" s="27" t="s">
        <v>270</v>
      </c>
    </row>
    <row r="177" spans="1:7" ht="15" customHeight="1" x14ac:dyDescent="0.25">
      <c r="A177" s="59"/>
      <c r="B177" s="19"/>
      <c r="C177" s="16"/>
      <c r="D177" s="19"/>
      <c r="E177" s="19"/>
      <c r="F177" s="26">
        <v>5800</v>
      </c>
      <c r="G177" s="27" t="s">
        <v>271</v>
      </c>
    </row>
    <row r="178" spans="1:7" ht="38.25" customHeight="1" x14ac:dyDescent="0.25">
      <c r="A178" s="59"/>
      <c r="B178" s="23" t="s">
        <v>272</v>
      </c>
      <c r="C178" s="24" t="s">
        <v>273</v>
      </c>
      <c r="D178" s="25" t="s">
        <v>6</v>
      </c>
      <c r="E178" s="25" t="s">
        <v>7</v>
      </c>
      <c r="F178" s="26">
        <v>3000</v>
      </c>
      <c r="G178" s="27" t="s">
        <v>274</v>
      </c>
    </row>
    <row r="179" spans="1:7" ht="27" customHeight="1" x14ac:dyDescent="0.25">
      <c r="A179" s="60"/>
      <c r="B179" s="29" t="s">
        <v>275</v>
      </c>
      <c r="C179" s="30" t="s">
        <v>276</v>
      </c>
      <c r="D179" s="82" t="s">
        <v>6</v>
      </c>
      <c r="E179" s="25" t="s">
        <v>7</v>
      </c>
      <c r="F179" s="26">
        <v>800</v>
      </c>
      <c r="G179" s="27" t="s">
        <v>277</v>
      </c>
    </row>
    <row r="180" spans="1:7" ht="31.5" customHeight="1" x14ac:dyDescent="0.25">
      <c r="A180" s="60"/>
      <c r="B180" s="29" t="s">
        <v>278</v>
      </c>
      <c r="C180" s="30" t="s">
        <v>279</v>
      </c>
      <c r="D180" s="25" t="s">
        <v>6</v>
      </c>
      <c r="E180" s="25" t="s">
        <v>7</v>
      </c>
      <c r="F180" s="26">
        <v>2200</v>
      </c>
      <c r="G180" s="27" t="s">
        <v>280</v>
      </c>
    </row>
    <row r="181" spans="1:7" ht="48" customHeight="1" x14ac:dyDescent="0.25">
      <c r="A181" s="60"/>
      <c r="B181" s="29" t="s">
        <v>281</v>
      </c>
      <c r="C181" s="30" t="s">
        <v>282</v>
      </c>
      <c r="D181" s="25" t="s">
        <v>6</v>
      </c>
      <c r="E181" s="25" t="s">
        <v>7</v>
      </c>
      <c r="F181" s="26">
        <v>800</v>
      </c>
      <c r="G181" s="27" t="s">
        <v>283</v>
      </c>
    </row>
    <row r="182" spans="1:7" x14ac:dyDescent="0.25">
      <c r="A182" s="65"/>
      <c r="B182" s="11" t="s">
        <v>284</v>
      </c>
      <c r="C182" s="12" t="s">
        <v>285</v>
      </c>
      <c r="D182" s="13" t="s">
        <v>6</v>
      </c>
      <c r="E182" s="13" t="s">
        <v>7</v>
      </c>
      <c r="F182" s="26">
        <v>58477</v>
      </c>
      <c r="G182" s="23" t="s">
        <v>19</v>
      </c>
    </row>
    <row r="183" spans="1:7" ht="36.75" customHeight="1" x14ac:dyDescent="0.25">
      <c r="A183" s="66"/>
      <c r="B183" s="35"/>
      <c r="C183" s="36"/>
      <c r="D183" s="37"/>
      <c r="E183" s="37"/>
      <c r="F183" s="67">
        <v>40200</v>
      </c>
      <c r="G183" s="27" t="s">
        <v>286</v>
      </c>
    </row>
    <row r="184" spans="1:7" ht="39.75" customHeight="1" x14ac:dyDescent="0.25">
      <c r="A184" s="66"/>
      <c r="B184" s="35"/>
      <c r="C184" s="36"/>
      <c r="D184" s="37"/>
      <c r="E184" s="37"/>
      <c r="F184" s="67">
        <v>7100</v>
      </c>
      <c r="G184" s="27" t="s">
        <v>287</v>
      </c>
    </row>
    <row r="185" spans="1:7" ht="22.5" customHeight="1" x14ac:dyDescent="0.25">
      <c r="A185" s="66"/>
      <c r="B185" s="35"/>
      <c r="C185" s="36"/>
      <c r="D185" s="37"/>
      <c r="E185" s="37"/>
      <c r="F185" s="67">
        <v>15</v>
      </c>
      <c r="G185" s="27" t="s">
        <v>288</v>
      </c>
    </row>
    <row r="186" spans="1:7" ht="20.25" customHeight="1" x14ac:dyDescent="0.25">
      <c r="A186" s="66"/>
      <c r="B186" s="35"/>
      <c r="C186" s="36"/>
      <c r="D186" s="37"/>
      <c r="E186" s="37"/>
      <c r="F186" s="67">
        <v>2</v>
      </c>
      <c r="G186" s="27" t="s">
        <v>289</v>
      </c>
    </row>
    <row r="187" spans="1:7" ht="44.25" customHeight="1" x14ac:dyDescent="0.25">
      <c r="A187" s="66"/>
      <c r="B187" s="35"/>
      <c r="C187" s="36"/>
      <c r="D187" s="37"/>
      <c r="E187" s="19"/>
      <c r="F187" s="67">
        <v>11160</v>
      </c>
      <c r="G187" s="27" t="s">
        <v>290</v>
      </c>
    </row>
    <row r="188" spans="1:7" x14ac:dyDescent="0.25">
      <c r="A188" s="65"/>
      <c r="B188" s="11" t="s">
        <v>291</v>
      </c>
      <c r="C188" s="12" t="s">
        <v>292</v>
      </c>
      <c r="D188" s="13" t="s">
        <v>6</v>
      </c>
      <c r="E188" s="13" t="s">
        <v>7</v>
      </c>
      <c r="F188" s="26">
        <v>11870</v>
      </c>
      <c r="G188" s="23" t="s">
        <v>19</v>
      </c>
    </row>
    <row r="189" spans="1:7" ht="36.75" customHeight="1" x14ac:dyDescent="0.25">
      <c r="A189" s="66"/>
      <c r="B189" s="35"/>
      <c r="C189" s="36"/>
      <c r="D189" s="37"/>
      <c r="E189" s="37"/>
      <c r="F189" s="67">
        <v>10000</v>
      </c>
      <c r="G189" s="27" t="s">
        <v>293</v>
      </c>
    </row>
    <row r="190" spans="1:7" ht="42" customHeight="1" x14ac:dyDescent="0.25">
      <c r="A190" s="66"/>
      <c r="B190" s="77"/>
      <c r="C190" s="36"/>
      <c r="D190" s="37"/>
      <c r="E190" s="37"/>
      <c r="F190" s="67">
        <f>3000-1130</f>
        <v>1870</v>
      </c>
      <c r="G190" s="27" t="s">
        <v>294</v>
      </c>
    </row>
    <row r="191" spans="1:7" ht="38.25" customHeight="1" x14ac:dyDescent="0.25">
      <c r="A191" s="39"/>
      <c r="B191" s="69"/>
      <c r="C191" s="39"/>
      <c r="D191" s="70"/>
      <c r="E191" s="70"/>
      <c r="F191" s="67">
        <f>2000-2000</f>
        <v>0</v>
      </c>
      <c r="G191" s="27" t="s">
        <v>295</v>
      </c>
    </row>
    <row r="192" spans="1:7" ht="63.75" customHeight="1" x14ac:dyDescent="0.25">
      <c r="A192" s="41"/>
      <c r="B192" s="83" t="s">
        <v>296</v>
      </c>
      <c r="C192" s="84"/>
      <c r="D192" s="25" t="s">
        <v>178</v>
      </c>
      <c r="E192" s="72" t="s">
        <v>7</v>
      </c>
      <c r="F192" s="26">
        <v>50000</v>
      </c>
      <c r="G192" s="85" t="s">
        <v>297</v>
      </c>
    </row>
    <row r="193" spans="1:7" ht="38.25" customHeight="1" x14ac:dyDescent="0.25">
      <c r="A193" s="59"/>
      <c r="B193" s="29" t="s">
        <v>298</v>
      </c>
      <c r="C193" s="24" t="s">
        <v>299</v>
      </c>
      <c r="D193" s="25" t="s">
        <v>178</v>
      </c>
      <c r="E193" s="72" t="s">
        <v>11</v>
      </c>
      <c r="F193" s="26">
        <f>25000-25000</f>
        <v>0</v>
      </c>
      <c r="G193" s="27" t="s">
        <v>300</v>
      </c>
    </row>
    <row r="194" spans="1:7" ht="30.75" customHeight="1" x14ac:dyDescent="0.25">
      <c r="A194" s="59"/>
      <c r="B194" s="29" t="s">
        <v>301</v>
      </c>
      <c r="C194" s="24" t="s">
        <v>302</v>
      </c>
      <c r="D194" s="25" t="s">
        <v>178</v>
      </c>
      <c r="E194" s="72" t="s">
        <v>11</v>
      </c>
      <c r="F194" s="26">
        <v>500</v>
      </c>
      <c r="G194" s="27" t="s">
        <v>303</v>
      </c>
    </row>
    <row r="195" spans="1:7" x14ac:dyDescent="0.25">
      <c r="A195" s="80"/>
      <c r="B195" s="11" t="s">
        <v>304</v>
      </c>
      <c r="C195" s="62" t="s">
        <v>305</v>
      </c>
      <c r="D195" s="63" t="s">
        <v>6</v>
      </c>
      <c r="E195" s="63" t="s">
        <v>7</v>
      </c>
      <c r="F195" s="26">
        <v>23000</v>
      </c>
      <c r="G195" s="23" t="s">
        <v>19</v>
      </c>
    </row>
    <row r="196" spans="1:7" ht="33.75" customHeight="1" x14ac:dyDescent="0.25">
      <c r="A196" s="80"/>
      <c r="B196" s="35"/>
      <c r="C196" s="62"/>
      <c r="D196" s="63"/>
      <c r="E196" s="63"/>
      <c r="F196" s="67">
        <v>14000</v>
      </c>
      <c r="G196" s="27" t="s">
        <v>306</v>
      </c>
    </row>
    <row r="197" spans="1:7" ht="15" customHeight="1" x14ac:dyDescent="0.25">
      <c r="A197" s="80"/>
      <c r="B197" s="35"/>
      <c r="C197" s="62"/>
      <c r="D197" s="63"/>
      <c r="E197" s="63"/>
      <c r="F197" s="67">
        <v>13000</v>
      </c>
      <c r="G197" s="27" t="s">
        <v>307</v>
      </c>
    </row>
    <row r="198" spans="1:7" ht="12" customHeight="1" x14ac:dyDescent="0.25">
      <c r="A198" s="80"/>
      <c r="B198" s="35"/>
      <c r="C198" s="62"/>
      <c r="D198" s="63"/>
      <c r="E198" s="63"/>
      <c r="F198" s="67">
        <v>4800</v>
      </c>
      <c r="G198" s="27" t="s">
        <v>308</v>
      </c>
    </row>
    <row r="199" spans="1:7" ht="25.5" customHeight="1" x14ac:dyDescent="0.25">
      <c r="A199" s="80"/>
      <c r="B199" s="35"/>
      <c r="C199" s="62"/>
      <c r="D199" s="63"/>
      <c r="E199" s="63"/>
      <c r="F199" s="67">
        <v>9000</v>
      </c>
      <c r="G199" s="27" t="s">
        <v>309</v>
      </c>
    </row>
    <row r="200" spans="1:7" ht="48" customHeight="1" x14ac:dyDescent="0.25">
      <c r="A200" s="59"/>
      <c r="B200" s="13" t="s">
        <v>310</v>
      </c>
      <c r="C200" s="12" t="s">
        <v>311</v>
      </c>
      <c r="D200" s="13" t="s">
        <v>178</v>
      </c>
      <c r="E200" s="13" t="s">
        <v>11</v>
      </c>
      <c r="F200" s="26">
        <v>4000</v>
      </c>
      <c r="G200" s="27" t="s">
        <v>312</v>
      </c>
    </row>
    <row r="201" spans="1:7" ht="20.25" customHeight="1" x14ac:dyDescent="0.25">
      <c r="A201" s="60"/>
      <c r="B201" s="19"/>
      <c r="C201" s="18"/>
      <c r="D201" s="19"/>
      <c r="E201" s="19"/>
      <c r="F201" s="26">
        <v>4200</v>
      </c>
      <c r="G201" s="27" t="s">
        <v>313</v>
      </c>
    </row>
    <row r="202" spans="1:7" x14ac:dyDescent="0.25">
      <c r="A202" s="65"/>
      <c r="B202" s="11" t="s">
        <v>314</v>
      </c>
      <c r="C202" s="12" t="s">
        <v>315</v>
      </c>
      <c r="D202" s="13" t="s">
        <v>6</v>
      </c>
      <c r="E202" s="13" t="s">
        <v>7</v>
      </c>
      <c r="F202" s="26">
        <v>5752</v>
      </c>
      <c r="G202" s="23" t="s">
        <v>19</v>
      </c>
    </row>
    <row r="203" spans="1:7" ht="24" customHeight="1" x14ac:dyDescent="0.25">
      <c r="A203" s="66"/>
      <c r="B203" s="77"/>
      <c r="C203" s="34"/>
      <c r="D203" s="78"/>
      <c r="E203" s="78"/>
      <c r="F203" s="67">
        <f>6680-1380</f>
        <v>5300</v>
      </c>
      <c r="G203" s="27" t="s">
        <v>316</v>
      </c>
    </row>
    <row r="204" spans="1:7" ht="30" customHeight="1" x14ac:dyDescent="0.25">
      <c r="A204" s="68"/>
      <c r="B204" s="69"/>
      <c r="C204" s="39"/>
      <c r="D204" s="70"/>
      <c r="E204" s="70"/>
      <c r="F204" s="67">
        <v>452</v>
      </c>
      <c r="G204" s="27" t="s">
        <v>317</v>
      </c>
    </row>
    <row r="205" spans="1:7" ht="24" customHeight="1" x14ac:dyDescent="0.25">
      <c r="A205" s="59"/>
      <c r="B205" s="23" t="s">
        <v>318</v>
      </c>
      <c r="C205" s="24" t="s">
        <v>319</v>
      </c>
      <c r="D205" s="25" t="s">
        <v>6</v>
      </c>
      <c r="E205" s="31" t="s">
        <v>7</v>
      </c>
      <c r="F205" s="26">
        <v>8400</v>
      </c>
      <c r="G205" s="27" t="s">
        <v>320</v>
      </c>
    </row>
    <row r="206" spans="1:7" ht="51" customHeight="1" x14ac:dyDescent="0.25">
      <c r="A206" s="60"/>
      <c r="B206" s="29" t="s">
        <v>321</v>
      </c>
      <c r="C206" s="30" t="s">
        <v>322</v>
      </c>
      <c r="D206" s="31" t="s">
        <v>6</v>
      </c>
      <c r="E206" s="31" t="s">
        <v>15</v>
      </c>
      <c r="F206" s="32">
        <v>16130</v>
      </c>
      <c r="G206" s="33" t="s">
        <v>323</v>
      </c>
    </row>
    <row r="207" spans="1:7" x14ac:dyDescent="0.25">
      <c r="A207" s="65"/>
      <c r="B207" s="11" t="s">
        <v>324</v>
      </c>
      <c r="C207" s="12" t="s">
        <v>325</v>
      </c>
      <c r="D207" s="13" t="s">
        <v>6</v>
      </c>
      <c r="E207" s="13" t="s">
        <v>7</v>
      </c>
      <c r="F207" s="26">
        <f>SUM(F208:F211)</f>
        <v>47540</v>
      </c>
      <c r="G207" s="23" t="s">
        <v>19</v>
      </c>
    </row>
    <row r="208" spans="1:7" ht="28.5" customHeight="1" x14ac:dyDescent="0.25">
      <c r="A208" s="34"/>
      <c r="B208" s="77"/>
      <c r="C208" s="34"/>
      <c r="D208" s="78"/>
      <c r="E208" s="78"/>
      <c r="F208" s="86">
        <v>2860</v>
      </c>
      <c r="G208" s="55" t="s">
        <v>326</v>
      </c>
    </row>
    <row r="209" spans="1:7" ht="24.75" customHeight="1" x14ac:dyDescent="0.25">
      <c r="A209" s="34"/>
      <c r="B209" s="77"/>
      <c r="C209" s="34"/>
      <c r="D209" s="78"/>
      <c r="E209" s="78"/>
      <c r="F209" s="86">
        <v>1480</v>
      </c>
      <c r="G209" s="55" t="s">
        <v>327</v>
      </c>
    </row>
    <row r="210" spans="1:7" ht="25.5" customHeight="1" x14ac:dyDescent="0.25">
      <c r="A210" s="34"/>
      <c r="B210" s="77"/>
      <c r="C210" s="34"/>
      <c r="D210" s="78"/>
      <c r="E210" s="78"/>
      <c r="F210" s="86">
        <f>21600+20000</f>
        <v>41600</v>
      </c>
      <c r="G210" s="55" t="s">
        <v>328</v>
      </c>
    </row>
    <row r="211" spans="1:7" ht="36" customHeight="1" x14ac:dyDescent="0.25">
      <c r="A211" s="39"/>
      <c r="B211" s="69"/>
      <c r="C211" s="39"/>
      <c r="D211" s="70"/>
      <c r="E211" s="70"/>
      <c r="F211" s="86">
        <v>1600</v>
      </c>
      <c r="G211" s="55" t="s">
        <v>329</v>
      </c>
    </row>
    <row r="212" spans="1:7" x14ac:dyDescent="0.25">
      <c r="A212" s="87"/>
      <c r="B212" s="88" t="s">
        <v>330</v>
      </c>
      <c r="C212" s="88"/>
      <c r="D212" s="88"/>
      <c r="E212" s="88"/>
      <c r="F212" s="88"/>
      <c r="G212" s="88"/>
    </row>
    <row r="213" spans="1:7" x14ac:dyDescent="0.25">
      <c r="A213" s="87"/>
      <c r="B213" s="89"/>
      <c r="C213" s="89"/>
      <c r="D213" s="89"/>
      <c r="E213" s="89"/>
      <c r="F213" s="89"/>
      <c r="G213" s="89"/>
    </row>
    <row r="214" spans="1:7" x14ac:dyDescent="0.25">
      <c r="A214" s="87"/>
      <c r="B214" s="90" t="s">
        <v>331</v>
      </c>
      <c r="C214" s="91"/>
      <c r="D214" s="91"/>
      <c r="E214" s="91"/>
      <c r="F214" s="91"/>
      <c r="G214" s="91"/>
    </row>
    <row r="215" spans="1:7" x14ac:dyDescent="0.25">
      <c r="A215" s="87"/>
      <c r="B215" s="92"/>
      <c r="C215" s="93"/>
      <c r="D215" s="93"/>
      <c r="E215" s="93"/>
      <c r="F215" s="93"/>
      <c r="G215" s="93"/>
    </row>
    <row r="216" spans="1:7" x14ac:dyDescent="0.25">
      <c r="A216" s="87"/>
      <c r="B216" s="94" t="s">
        <v>332</v>
      </c>
      <c r="C216" s="94"/>
      <c r="D216" s="95"/>
      <c r="E216" s="95"/>
      <c r="F216" s="95"/>
      <c r="G216" s="95"/>
    </row>
  </sheetData>
  <mergeCells count="174">
    <mergeCell ref="B212:G212"/>
    <mergeCell ref="B214:G214"/>
    <mergeCell ref="B216:G216"/>
    <mergeCell ref="A202:A204"/>
    <mergeCell ref="B202:B204"/>
    <mergeCell ref="C202:C204"/>
    <mergeCell ref="D202:D204"/>
    <mergeCell ref="E202:E204"/>
    <mergeCell ref="A207:A211"/>
    <mergeCell ref="B207:B211"/>
    <mergeCell ref="C207:C211"/>
    <mergeCell ref="D207:D211"/>
    <mergeCell ref="E207:E211"/>
    <mergeCell ref="A195:A199"/>
    <mergeCell ref="B195:B199"/>
    <mergeCell ref="C195:C199"/>
    <mergeCell ref="D195:D199"/>
    <mergeCell ref="E195:E199"/>
    <mergeCell ref="B200:B201"/>
    <mergeCell ref="C200:C201"/>
    <mergeCell ref="D200:D201"/>
    <mergeCell ref="E200:E201"/>
    <mergeCell ref="A182:A187"/>
    <mergeCell ref="B182:B187"/>
    <mergeCell ref="C182:C187"/>
    <mergeCell ref="D182:D187"/>
    <mergeCell ref="E182:E187"/>
    <mergeCell ref="A188:A191"/>
    <mergeCell ref="B188:B191"/>
    <mergeCell ref="C188:C191"/>
    <mergeCell ref="D188:D191"/>
    <mergeCell ref="E188:E191"/>
    <mergeCell ref="A172:A174"/>
    <mergeCell ref="B172:B174"/>
    <mergeCell ref="C172:C174"/>
    <mergeCell ref="D172:D174"/>
    <mergeCell ref="E172:E174"/>
    <mergeCell ref="B176:B177"/>
    <mergeCell ref="C176:C177"/>
    <mergeCell ref="D176:D177"/>
    <mergeCell ref="E176:E177"/>
    <mergeCell ref="G164:G165"/>
    <mergeCell ref="A167:A170"/>
    <mergeCell ref="B167:B170"/>
    <mergeCell ref="C167:C170"/>
    <mergeCell ref="D167:D170"/>
    <mergeCell ref="E167:E170"/>
    <mergeCell ref="A161:A165"/>
    <mergeCell ref="B161:B165"/>
    <mergeCell ref="C161:C165"/>
    <mergeCell ref="D161:D165"/>
    <mergeCell ref="E161:E165"/>
    <mergeCell ref="F164:F165"/>
    <mergeCell ref="A152:A155"/>
    <mergeCell ref="B152:B155"/>
    <mergeCell ref="C152:C155"/>
    <mergeCell ref="D152:D155"/>
    <mergeCell ref="E152:E155"/>
    <mergeCell ref="B158:B160"/>
    <mergeCell ref="C158:C160"/>
    <mergeCell ref="D158:D160"/>
    <mergeCell ref="E158:E160"/>
    <mergeCell ref="A142:A147"/>
    <mergeCell ref="B142:B147"/>
    <mergeCell ref="C142:C147"/>
    <mergeCell ref="D142:D147"/>
    <mergeCell ref="E142:E147"/>
    <mergeCell ref="A148:A151"/>
    <mergeCell ref="B148:B151"/>
    <mergeCell ref="C148:C151"/>
    <mergeCell ref="D148:D151"/>
    <mergeCell ref="E148:E151"/>
    <mergeCell ref="B136:B137"/>
    <mergeCell ref="C136:C137"/>
    <mergeCell ref="D136:D137"/>
    <mergeCell ref="E136:E137"/>
    <mergeCell ref="B140:B141"/>
    <mergeCell ref="C140:C141"/>
    <mergeCell ref="D140:D141"/>
    <mergeCell ref="E140:E141"/>
    <mergeCell ref="A128:A130"/>
    <mergeCell ref="B128:B130"/>
    <mergeCell ref="C128:C130"/>
    <mergeCell ref="D128:D130"/>
    <mergeCell ref="E128:E130"/>
    <mergeCell ref="A131:A133"/>
    <mergeCell ref="B131:B133"/>
    <mergeCell ref="C131:C133"/>
    <mergeCell ref="D131:D133"/>
    <mergeCell ref="E131:E133"/>
    <mergeCell ref="A121:A123"/>
    <mergeCell ref="B121:B123"/>
    <mergeCell ref="C121:C123"/>
    <mergeCell ref="D121:D123"/>
    <mergeCell ref="E121:E123"/>
    <mergeCell ref="A124:A127"/>
    <mergeCell ref="B124:B127"/>
    <mergeCell ref="C124:C127"/>
    <mergeCell ref="D124:D127"/>
    <mergeCell ref="E124:E127"/>
    <mergeCell ref="B106:B109"/>
    <mergeCell ref="C106:C109"/>
    <mergeCell ref="D106:D109"/>
    <mergeCell ref="E106:E109"/>
    <mergeCell ref="A110:A118"/>
    <mergeCell ref="B110:B118"/>
    <mergeCell ref="C110:C118"/>
    <mergeCell ref="D110:D118"/>
    <mergeCell ref="E110:E118"/>
    <mergeCell ref="B91:B93"/>
    <mergeCell ref="C91:C93"/>
    <mergeCell ref="D91:D93"/>
    <mergeCell ref="E91:E93"/>
    <mergeCell ref="B102:B105"/>
    <mergeCell ref="C102:C105"/>
    <mergeCell ref="D102:D105"/>
    <mergeCell ref="E102:E105"/>
    <mergeCell ref="B71:B75"/>
    <mergeCell ref="C71:C75"/>
    <mergeCell ref="D71:D75"/>
    <mergeCell ref="E71:E75"/>
    <mergeCell ref="B76:B85"/>
    <mergeCell ref="C76:C85"/>
    <mergeCell ref="D76:D85"/>
    <mergeCell ref="E76:E85"/>
    <mergeCell ref="B64:B66"/>
    <mergeCell ref="C64:C66"/>
    <mergeCell ref="D64:D66"/>
    <mergeCell ref="E64:E66"/>
    <mergeCell ref="B67:B70"/>
    <mergeCell ref="C67:C70"/>
    <mergeCell ref="D67:D70"/>
    <mergeCell ref="E67:E70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G34:G35"/>
    <mergeCell ref="B38:B52"/>
    <mergeCell ref="C38:C52"/>
    <mergeCell ref="D38:D52"/>
    <mergeCell ref="E38:E52"/>
    <mergeCell ref="B54:B56"/>
    <mergeCell ref="C54:C56"/>
    <mergeCell ref="D54:D56"/>
    <mergeCell ref="E54:E56"/>
    <mergeCell ref="B33:B36"/>
    <mergeCell ref="C33:C36"/>
    <mergeCell ref="D33:D36"/>
    <mergeCell ref="E33:E36"/>
    <mergeCell ref="A34:A35"/>
    <mergeCell ref="F34:F35"/>
    <mergeCell ref="G8:G9"/>
    <mergeCell ref="A12:A21"/>
    <mergeCell ref="B12:B32"/>
    <mergeCell ref="C12:C32"/>
    <mergeCell ref="D12:D32"/>
    <mergeCell ref="E12:E32"/>
    <mergeCell ref="A8:A9"/>
    <mergeCell ref="B8:B9"/>
    <mergeCell ref="C8:C9"/>
    <mergeCell ref="D8:D9"/>
    <mergeCell ref="E8:E9"/>
    <mergeCell ref="F8:F9"/>
    <mergeCell ref="A1:G1"/>
    <mergeCell ref="A2:G2"/>
    <mergeCell ref="B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2016-09-08T14:07:28Z</dcterms:created>
  <dcterms:modified xsi:type="dcterms:W3CDTF">2016-09-08T14:19:41Z</dcterms:modified>
</cp:coreProperties>
</file>